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20730" windowHeight="11760" activeTab="3"/>
  </bookViews>
  <sheets>
    <sheet name="доходы" sheetId="7" r:id="rId1"/>
    <sheet name="расходы" sheetId="10" r:id="rId2"/>
    <sheet name="источники" sheetId="13" r:id="rId3"/>
    <sheet name="КОСГУ" sheetId="14" r:id="rId4"/>
  </sheets>
  <calcPr calcId="124519"/>
</workbook>
</file>

<file path=xl/calcChain.xml><?xml version="1.0" encoding="utf-8"?>
<calcChain xmlns="http://schemas.openxmlformats.org/spreadsheetml/2006/main">
  <c r="D6" i="7"/>
  <c r="D7"/>
  <c r="D8"/>
  <c r="D11"/>
  <c r="D12"/>
  <c r="D13"/>
  <c r="D14"/>
  <c r="D15"/>
  <c r="D16"/>
  <c r="D17"/>
  <c r="D18"/>
  <c r="D19"/>
  <c r="D20"/>
  <c r="D21"/>
  <c r="D22"/>
  <c r="D23"/>
  <c r="D24"/>
  <c r="D25"/>
  <c r="D27"/>
  <c r="D28"/>
  <c r="D29"/>
  <c r="D30"/>
  <c r="D31"/>
  <c r="D32"/>
  <c r="D33"/>
  <c r="D35"/>
  <c r="D5"/>
  <c r="G5" i="10"/>
  <c r="G6"/>
  <c r="G7"/>
  <c r="G8"/>
  <c r="G9"/>
  <c r="G10"/>
  <c r="G11"/>
  <c r="G12"/>
  <c r="G13"/>
  <c r="G14"/>
  <c r="G15"/>
  <c r="G16"/>
  <c r="G18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41"/>
  <c r="G42"/>
  <c r="G4"/>
  <c r="G5" i="1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4"/>
  <c r="N5"/>
  <c r="N6"/>
  <c r="N7"/>
  <c r="N8"/>
  <c r="N9"/>
  <c r="N10"/>
  <c r="N11"/>
  <c r="N12"/>
  <c r="N13"/>
  <c r="N15"/>
  <c r="N16"/>
  <c r="N17"/>
  <c r="N18"/>
  <c r="N19"/>
  <c r="N20"/>
  <c r="N21"/>
  <c r="N22"/>
  <c r="N23"/>
  <c r="N24"/>
  <c r="N25"/>
  <c r="N26"/>
  <c r="N27"/>
  <c r="N4"/>
  <c r="K5"/>
  <c r="K6"/>
  <c r="K7"/>
  <c r="K8"/>
  <c r="K9"/>
  <c r="K10"/>
  <c r="K11"/>
  <c r="K12"/>
  <c r="K13"/>
  <c r="K14"/>
  <c r="K15"/>
  <c r="K16"/>
  <c r="K19"/>
  <c r="K20"/>
  <c r="K21"/>
  <c r="K22"/>
  <c r="K23"/>
  <c r="K24"/>
  <c r="K25"/>
  <c r="K26"/>
  <c r="K27"/>
  <c r="K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5"/>
  <c r="F6"/>
  <c r="F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4"/>
  <c r="K18" i="10"/>
  <c r="D41"/>
  <c r="E41"/>
  <c r="F41"/>
  <c r="H41"/>
  <c r="I41"/>
  <c r="K5"/>
  <c r="K6"/>
  <c r="K7"/>
  <c r="K8"/>
  <c r="K9"/>
  <c r="K10"/>
  <c r="K12"/>
  <c r="K13"/>
  <c r="K14"/>
  <c r="K15"/>
  <c r="K16"/>
  <c r="K17"/>
  <c r="K19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2"/>
  <c r="K4"/>
  <c r="J42" l="1"/>
  <c r="J5"/>
  <c r="J6"/>
  <c r="J7"/>
  <c r="J8"/>
  <c r="J9"/>
  <c r="J10"/>
  <c r="J12"/>
  <c r="J13"/>
  <c r="J14"/>
  <c r="J15"/>
  <c r="J17"/>
  <c r="J18"/>
  <c r="J19"/>
  <c r="J20"/>
  <c r="J21"/>
  <c r="J22"/>
  <c r="J23"/>
  <c r="J24"/>
  <c r="J25"/>
  <c r="J26"/>
  <c r="J28"/>
  <c r="J29"/>
  <c r="J30"/>
  <c r="J31"/>
  <c r="J32"/>
  <c r="J33"/>
  <c r="J34"/>
  <c r="J35"/>
  <c r="J36"/>
  <c r="J37"/>
  <c r="J38"/>
  <c r="J39"/>
  <c r="J4"/>
  <c r="I6" i="7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5"/>
  <c r="H27"/>
  <c r="H28"/>
  <c r="H29"/>
  <c r="H30"/>
  <c r="H31"/>
  <c r="H32"/>
  <c r="H33"/>
  <c r="H34"/>
  <c r="H8"/>
  <c r="H9"/>
  <c r="H10"/>
  <c r="H11"/>
  <c r="H12"/>
  <c r="H13"/>
  <c r="H14"/>
  <c r="H15"/>
  <c r="H16"/>
  <c r="H17"/>
  <c r="H18"/>
  <c r="H19"/>
  <c r="H20"/>
  <c r="H21"/>
  <c r="H22"/>
  <c r="H6" s="1"/>
  <c r="H23"/>
  <c r="H24"/>
  <c r="H25"/>
  <c r="H26"/>
  <c r="H7"/>
  <c r="G23"/>
  <c r="J6"/>
  <c r="J5" s="1"/>
  <c r="G32"/>
  <c r="J34"/>
  <c r="J35"/>
  <c r="G34"/>
  <c r="G33"/>
  <c r="G31"/>
  <c r="G30"/>
  <c r="G29"/>
  <c r="G28"/>
  <c r="G27"/>
  <c r="G25"/>
  <c r="G24"/>
  <c r="G22"/>
  <c r="G21"/>
  <c r="G20"/>
  <c r="G19"/>
  <c r="G18"/>
  <c r="G17"/>
  <c r="G16"/>
  <c r="G15"/>
  <c r="G14"/>
  <c r="G13"/>
  <c r="G12"/>
  <c r="G11"/>
  <c r="G10"/>
  <c r="G9"/>
  <c r="G8"/>
  <c r="G7"/>
  <c r="G6"/>
  <c r="G5"/>
  <c r="H5" l="1"/>
</calcChain>
</file>

<file path=xl/sharedStrings.xml><?xml version="1.0" encoding="utf-8"?>
<sst xmlns="http://schemas.openxmlformats.org/spreadsheetml/2006/main" count="251" uniqueCount="210">
  <si>
    <t>Наименование</t>
  </si>
  <si>
    <t>Код строки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</si>
  <si>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</si>
  <si>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</si>
  <si>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</si>
  <si>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</si>
  <si>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</si>
  <si>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</si>
  <si>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</si>
  <si>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</si>
  <si>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</si>
  <si>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</si>
  <si>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</si>
  <si>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</si>
  <si>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</si>
  <si>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</si>
  <si>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</si>
  <si>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</si>
  <si>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</si>
  <si>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</si>
  <si>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</si>
  <si>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</si>
  <si>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</si>
  <si>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</si>
  <si>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</si>
  <si>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</si>
  <si>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</si>
  <si>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</si>
  <si>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</si>
  <si>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</si>
  <si>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</si>
  <si>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План на 2015 год</t>
  </si>
  <si>
    <t>% исполн. 2015 года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</si>
  <si>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</t>
  </si>
  <si>
    <t>% исполнения 2015 года</t>
  </si>
  <si>
    <t>0102</t>
  </si>
  <si>
    <t>0103</t>
  </si>
  <si>
    <t>0104</t>
  </si>
  <si>
    <t>0106</t>
  </si>
  <si>
    <t>0113</t>
  </si>
  <si>
    <t>0409</t>
  </si>
  <si>
    <t>0412</t>
  </si>
  <si>
    <t>0501</t>
  </si>
  <si>
    <t>0502</t>
  </si>
  <si>
    <t>0503</t>
  </si>
  <si>
    <t>0701</t>
  </si>
  <si>
    <t>0702</t>
  </si>
  <si>
    <t>Общее образование</t>
  </si>
  <si>
    <t>0707</t>
  </si>
  <si>
    <t>0709</t>
  </si>
  <si>
    <t>0801</t>
  </si>
  <si>
    <t>0804</t>
  </si>
  <si>
    <t>1001</t>
  </si>
  <si>
    <t>Доплата к пенсии</t>
  </si>
  <si>
    <t>1003</t>
  </si>
  <si>
    <t>1004</t>
  </si>
  <si>
    <t>1102</t>
  </si>
  <si>
    <t>1401</t>
  </si>
  <si>
    <t>1403</t>
  </si>
  <si>
    <t>(тыс.руб.)</t>
  </si>
  <si>
    <t>Доходы от продажи имущества</t>
  </si>
  <si>
    <t>0408</t>
  </si>
  <si>
    <t>факт 2014 года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</si>
  <si>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</si>
  <si>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</si>
  <si>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</si>
  <si>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</si>
  <si>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</si>
  <si>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</si>
  <si>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</si>
  <si>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</si>
  <si>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</si>
  <si>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</si>
  <si>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 xml:space="preserve">12. </t>
  </si>
  <si>
    <t>Жилищное хозяйство</t>
  </si>
  <si>
    <t>14.</t>
  </si>
  <si>
    <t>15.</t>
  </si>
  <si>
    <t>16.</t>
  </si>
  <si>
    <t>17.</t>
  </si>
  <si>
    <t>ИТОГО РАСХОДОВ</t>
  </si>
  <si>
    <t>рд,пдр.</t>
  </si>
  <si>
    <t xml:space="preserve"> Содержание Главы района</t>
  </si>
  <si>
    <t xml:space="preserve">план 2015 года </t>
  </si>
  <si>
    <t>Представительный орган</t>
  </si>
  <si>
    <t xml:space="preserve"> в т.ч  оплата труда с начислениями</t>
  </si>
  <si>
    <t>в т.ч. Зарплата ЗАГСА</t>
  </si>
  <si>
    <t>Национальная безопасность</t>
  </si>
  <si>
    <t xml:space="preserve"> Дорожный фонд</t>
  </si>
  <si>
    <t xml:space="preserve">10. </t>
  </si>
  <si>
    <t>Дошкольное образование</t>
  </si>
  <si>
    <t>13,</t>
  </si>
  <si>
    <t xml:space="preserve">15. </t>
  </si>
  <si>
    <t>Соц.обеспечение населения</t>
  </si>
  <si>
    <t>18.</t>
  </si>
  <si>
    <t>Охрана семьи и детства</t>
  </si>
  <si>
    <t>19.</t>
  </si>
  <si>
    <t>20.</t>
  </si>
  <si>
    <t xml:space="preserve">21. </t>
  </si>
  <si>
    <t>Прочие межбюд.трансферты поселениям</t>
  </si>
  <si>
    <t>Др.вопросы в нац.экономике</t>
  </si>
  <si>
    <t>Начальник управления финансов и экономического развития</t>
  </si>
  <si>
    <t>Администрации Пристенского района Курской области</t>
  </si>
  <si>
    <t>Л.И.Балык</t>
  </si>
  <si>
    <t>факт 2013 года</t>
  </si>
  <si>
    <t>Ожидаемые собственные доходы  105141,4+4188,6+784,5+1500=111614,5</t>
  </si>
  <si>
    <t xml:space="preserve">факт 2015 года </t>
  </si>
  <si>
    <t>% роста (снижения) 2015 года к 2014 году</t>
  </si>
  <si>
    <t>бюджет (план)  2016 года</t>
  </si>
  <si>
    <t>ИСПОЛНЕНИЕ БЮДЖЕТА ПРИСТЕНСКОГО МУНИЦИПАЛЬНОГО РАЙОНА ПО ДОХОДАМ  за 2013-2015 годы  (тыс.руб.)</t>
  </si>
  <si>
    <t>факт 2015 года</t>
  </si>
  <si>
    <t xml:space="preserve"> Культура</t>
  </si>
  <si>
    <t xml:space="preserve">Коммунальное хозяйство </t>
  </si>
  <si>
    <t xml:space="preserve"> Благоустройство</t>
  </si>
  <si>
    <t>Содержание аппарата Администрации</t>
  </si>
  <si>
    <t>Прочие расхода по Администрации района</t>
  </si>
  <si>
    <t>в т.ч зарплата МКУ"СОДА"</t>
  </si>
  <si>
    <t>Другие вопросы в области образования</t>
  </si>
  <si>
    <t>Другие вопросы в области культуры</t>
  </si>
  <si>
    <t>ИСПОЛНЕНИЕ БЮДЖЕТА ПО МУНИЦИПАЛЬНОМУ РАЙОНУ "ПРИСТЕНСКИЙ РАЙОН" по расходам за 2013-2015 годы</t>
  </si>
  <si>
    <t>Содержание управления финансов</t>
  </si>
  <si>
    <t>0300</t>
  </si>
  <si>
    <t>Возмещение расходов по перевозкам</t>
  </si>
  <si>
    <t xml:space="preserve"> Мол.Полит. и оздоровление детей</t>
  </si>
  <si>
    <t>Физкультура и спорт</t>
  </si>
  <si>
    <t>Безвозмезд.перечисления поселениям</t>
  </si>
  <si>
    <t>Источники финансирования дефицита бюджета - всего</t>
  </si>
  <si>
    <t>ИСТОЧНИКИ ВНУТРЕННЕГО ФИНАНСИРОВАНИЯ ДЕФИЦИТА БЮДЖЕТА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</si>
  <si>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</si>
  <si>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</si>
  <si>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</si>
  <si>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</si>
  <si>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</si>
  <si>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</si>
  <si>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</si>
  <si>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</si>
  <si>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</si>
  <si>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</si>
  <si>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</si>
  <si>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</si>
  <si>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</si>
  <si>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</si>
  <si>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</si>
  <si>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</si>
  <si>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</si>
  <si>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</si>
  <si>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Исполнено 2013 год</t>
  </si>
  <si>
    <t>исполнено 2014 год</t>
  </si>
  <si>
    <t>исполнено 2015 год</t>
  </si>
  <si>
    <t xml:space="preserve"> Источники финансирования дефицита бюджета Пристенского муниципального района</t>
  </si>
  <si>
    <t>недополучено доходов от плана в 2015 году</t>
  </si>
  <si>
    <t>Проведение выборов</t>
  </si>
  <si>
    <t>0107</t>
  </si>
  <si>
    <t>контроль</t>
  </si>
  <si>
    <t>Исполнено</t>
  </si>
  <si>
    <t>Расходы бюджета-всего</t>
  </si>
  <si>
    <t>960</t>
  </si>
  <si>
    <t>Расходы</t>
  </si>
  <si>
    <t>200</t>
  </si>
  <si>
    <t xml:space="preserve">Оплата труда и начисления на выплаты по оплате труда 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</si>
  <si>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</si>
  <si>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</si>
  <si>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</si>
  <si>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</si>
  <si>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</si>
  <si>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</si>
  <si>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</si>
  <si>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 xml:space="preserve">Оплата работ, услуг 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</si>
  <si>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</si>
  <si>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</si>
  <si>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</si>
  <si>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</si>
  <si>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</si>
  <si>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</si>
  <si>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</si>
  <si>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</si>
  <si>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</si>
  <si>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 xml:space="preserve">Работы, услуги по содержанию имущества </t>
  </si>
  <si>
    <t>225</t>
  </si>
  <si>
    <t xml:space="preserve">Прочие работы, услуги </t>
  </si>
  <si>
    <t>226</t>
  </si>
  <si>
    <t xml:space="preserve">Безвозмездные перечисления организациям </t>
  </si>
  <si>
    <t>240</t>
  </si>
  <si>
    <t xml:space="preserve">Безвозмездные перечисления организациям, за исключением государственных и муниципальных организаций </t>
  </si>
  <si>
    <t>242</t>
  </si>
  <si>
    <t xml:space="preserve">Безвозмездные перечисления бюджетам </t>
  </si>
  <si>
    <t>250</t>
  </si>
  <si>
    <t>Перечисления другим бюджетам бюджетной системы Российской Федерации</t>
  </si>
  <si>
    <t>251</t>
  </si>
  <si>
    <t>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</si>
  <si>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</si>
  <si>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</si>
  <si>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</si>
  <si>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</si>
  <si>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</si>
  <si>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</si>
  <si>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</si>
  <si>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</si>
  <si>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</si>
  <si>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</si>
  <si>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</si>
  <si>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</si>
  <si>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</si>
  <si>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план 2015 года</t>
  </si>
  <si>
    <t>% исполнения  2015 года</t>
  </si>
  <si>
    <t>Код расхода по БК</t>
  </si>
  <si>
    <t>Анализ исполнения бюджета Пристенского муниципального района за 2013-2015 годы по кодам расходов бюджетной классификации РФ</t>
  </si>
  <si>
    <t>% роста (снижения) факта 2015 года к факту 2014 г.</t>
  </si>
  <si>
    <t>% роста (снижения) факта 2014 года к факту 2013 г.</t>
  </si>
  <si>
    <t>% роста (снижения) 2014 года к 2013 году</t>
  </si>
  <si>
    <t>св.100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</si>
</sst>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[$-10419]###\ ###\ ###\ ###\ ##0.00"/>
    <numFmt numFmtId="166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.5"/>
      <color theme="1"/>
      <name val="Calibri"/>
      <family val="2"/>
      <charset val="204"/>
      <scheme val="minor"/>
    </font>
    <font>
      <b/>
      <i/>
      <sz val="11.5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.5"/>
      <name val="Calibri"/>
      <family val="2"/>
      <charset val="204"/>
      <scheme val="minor"/>
    </font>
    <font>
      <b/>
      <sz val="11.5"/>
      <name val="Calibri"/>
      <family val="2"/>
      <charset val="204"/>
      <scheme val="minor"/>
    </font>
    <font>
      <sz val="11.5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.5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</cellStyleXfs>
  <cellXfs count="80">
    <xf numFmtId="0" fontId="0" fillId="0" borderId="0" xfId="0"/>
    <xf numFmtId="0" fontId="3" fillId="0" borderId="2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164" fontId="7" fillId="0" borderId="2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164" fontId="0" fillId="0" borderId="2" xfId="0" applyNumberFormat="1" applyBorder="1"/>
    <xf numFmtId="49" fontId="0" fillId="0" borderId="2" xfId="0" applyNumberFormat="1" applyBorder="1"/>
    <xf numFmtId="49" fontId="3" fillId="0" borderId="2" xfId="0" applyNumberFormat="1" applyFont="1" applyBorder="1"/>
    <xf numFmtId="164" fontId="3" fillId="0" borderId="2" xfId="0" applyNumberFormat="1" applyFont="1" applyBorder="1"/>
    <xf numFmtId="164" fontId="10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164" fontId="12" fillId="0" borderId="1" xfId="0" applyNumberFormat="1" applyFont="1" applyBorder="1" applyAlignment="1">
      <alignment wrapText="1"/>
    </xf>
    <xf numFmtId="164" fontId="0" fillId="0" borderId="0" xfId="0" applyNumberFormat="1"/>
    <xf numFmtId="49" fontId="0" fillId="0" borderId="2" xfId="0" applyNumberFormat="1" applyBorder="1" applyAlignment="1">
      <alignment wrapText="1"/>
    </xf>
    <xf numFmtId="164" fontId="0" fillId="2" borderId="2" xfId="0" applyNumberFormat="1" applyFill="1" applyBorder="1"/>
    <xf numFmtId="49" fontId="0" fillId="2" borderId="2" xfId="0" applyNumberFormat="1" applyFill="1" applyBorder="1"/>
    <xf numFmtId="0" fontId="3" fillId="0" borderId="0" xfId="0" applyFont="1"/>
    <xf numFmtId="164" fontId="14" fillId="0" borderId="2" xfId="0" applyNumberFormat="1" applyFont="1" applyBorder="1" applyAlignment="1">
      <alignment wrapText="1"/>
    </xf>
    <xf numFmtId="164" fontId="8" fillId="0" borderId="2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6" fillId="0" borderId="0" xfId="3"/>
    <xf numFmtId="0" fontId="16" fillId="0" borderId="0" xfId="3" applyAlignment="1"/>
    <xf numFmtId="0" fontId="9" fillId="0" borderId="2" xfId="3" applyFont="1" applyBorder="1" applyAlignment="1">
      <alignment horizontal="center" vertical="center" wrapText="1"/>
    </xf>
    <xf numFmtId="49" fontId="9" fillId="0" borderId="2" xfId="3" applyNumberFormat="1" applyFont="1" applyBorder="1" applyAlignment="1">
      <alignment horizontal="center" vertical="center" wrapText="1"/>
    </xf>
    <xf numFmtId="0" fontId="17" fillId="0" borderId="2" xfId="3" applyFont="1" applyBorder="1" applyAlignment="1">
      <alignment wrapText="1"/>
    </xf>
    <xf numFmtId="49" fontId="17" fillId="0" borderId="2" xfId="3" applyNumberFormat="1" applyFont="1" applyBorder="1" applyAlignment="1"/>
    <xf numFmtId="4" fontId="17" fillId="0" borderId="2" xfId="3" applyNumberFormat="1" applyFont="1" applyBorder="1" applyAlignment="1"/>
    <xf numFmtId="0" fontId="13" fillId="0" borderId="0" xfId="3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8" fillId="0" borderId="0" xfId="3" applyFont="1" applyAlignment="1"/>
    <xf numFmtId="0" fontId="19" fillId="0" borderId="2" xfId="4" applyFont="1" applyBorder="1" applyAlignment="1">
      <alignment horizontal="center" vertical="center" wrapText="1"/>
    </xf>
    <xf numFmtId="49" fontId="19" fillId="0" borderId="2" xfId="4" applyNumberFormat="1" applyFont="1" applyBorder="1" applyAlignment="1">
      <alignment horizontal="center" vertical="center" wrapText="1"/>
    </xf>
    <xf numFmtId="49" fontId="16" fillId="0" borderId="2" xfId="4" applyNumberFormat="1" applyBorder="1" applyAlignment="1"/>
    <xf numFmtId="0" fontId="17" fillId="0" borderId="2" xfId="4" applyFont="1" applyBorder="1" applyAlignment="1">
      <alignment wrapText="1"/>
    </xf>
    <xf numFmtId="165" fontId="21" fillId="0" borderId="1" xfId="2" applyNumberFormat="1" applyFont="1" applyFill="1" applyBorder="1" applyAlignment="1">
      <alignment horizontal="right" vertical="center" wrapText="1" readingOrder="1"/>
    </xf>
    <xf numFmtId="0" fontId="0" fillId="0" borderId="2" xfId="0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 wrapText="1"/>
    </xf>
    <xf numFmtId="164" fontId="17" fillId="0" borderId="2" xfId="4" applyNumberFormat="1" applyFont="1" applyBorder="1" applyAlignment="1">
      <alignment horizontal="center"/>
    </xf>
    <xf numFmtId="4" fontId="17" fillId="0" borderId="2" xfId="4" applyNumberFormat="1" applyFont="1" applyBorder="1" applyAlignment="1">
      <alignment horizontal="center"/>
    </xf>
    <xf numFmtId="164" fontId="17" fillId="0" borderId="2" xfId="5" applyNumberFormat="1" applyFont="1" applyBorder="1" applyAlignment="1">
      <alignment horizontal="center"/>
    </xf>
    <xf numFmtId="165" fontId="22" fillId="0" borderId="4" xfId="2" applyNumberFormat="1" applyFont="1" applyFill="1" applyBorder="1" applyAlignment="1">
      <alignment horizontal="center" wrapText="1"/>
    </xf>
    <xf numFmtId="166" fontId="23" fillId="0" borderId="7" xfId="2" applyNumberFormat="1" applyFont="1" applyFill="1" applyBorder="1" applyAlignment="1">
      <alignment horizontal="center" wrapText="1"/>
    </xf>
    <xf numFmtId="0" fontId="17" fillId="0" borderId="2" xfId="4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20" fillId="0" borderId="10" xfId="2" applyNumberFormat="1" applyFont="1" applyFill="1" applyBorder="1" applyAlignment="1">
      <alignment vertical="top" wrapText="1"/>
    </xf>
    <xf numFmtId="0" fontId="17" fillId="0" borderId="2" xfId="0" applyFont="1" applyBorder="1" applyAlignment="1">
      <alignment wrapText="1"/>
    </xf>
    <xf numFmtId="166" fontId="17" fillId="0" borderId="2" xfId="0" applyNumberFormat="1" applyFont="1" applyBorder="1" applyAlignment="1">
      <alignment horizontal="center"/>
    </xf>
    <xf numFmtId="0" fontId="9" fillId="0" borderId="2" xfId="4" applyFont="1" applyBorder="1" applyAlignment="1">
      <alignment wrapText="1"/>
    </xf>
    <xf numFmtId="49" fontId="19" fillId="0" borderId="2" xfId="4" applyNumberFormat="1" applyFont="1" applyBorder="1" applyAlignment="1"/>
    <xf numFmtId="164" fontId="9" fillId="0" borderId="2" xfId="4" applyNumberFormat="1" applyFont="1" applyBorder="1" applyAlignment="1">
      <alignment horizontal="center"/>
    </xf>
    <xf numFmtId="4" fontId="9" fillId="0" borderId="2" xfId="4" applyNumberFormat="1" applyFont="1" applyBorder="1" applyAlignment="1">
      <alignment horizontal="center"/>
    </xf>
    <xf numFmtId="164" fontId="9" fillId="0" borderId="2" xfId="5" applyNumberFormat="1" applyFont="1" applyBorder="1" applyAlignment="1">
      <alignment horizontal="center"/>
    </xf>
    <xf numFmtId="165" fontId="24" fillId="0" borderId="4" xfId="2" applyNumberFormat="1" applyFont="1" applyFill="1" applyBorder="1" applyAlignment="1">
      <alignment horizontal="center" wrapText="1"/>
    </xf>
    <xf numFmtId="166" fontId="25" fillId="0" borderId="7" xfId="2" applyNumberFormat="1" applyFont="1" applyFill="1" applyBorder="1" applyAlignment="1">
      <alignment horizontal="center" wrapText="1"/>
    </xf>
    <xf numFmtId="165" fontId="26" fillId="0" borderId="6" xfId="2" applyNumberFormat="1" applyFont="1" applyFill="1" applyBorder="1" applyAlignment="1">
      <alignment horizontal="right" vertical="center" wrapText="1" readingOrder="1"/>
    </xf>
    <xf numFmtId="0" fontId="27" fillId="0" borderId="5" xfId="2" applyNumberFormat="1" applyFont="1" applyFill="1" applyBorder="1" applyAlignment="1">
      <alignment vertical="top" wrapText="1"/>
    </xf>
    <xf numFmtId="166" fontId="9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1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2"/>
    <cellStyle name="Обычный" xfId="0" builtinId="0"/>
    <cellStyle name="Обычный 2" xfId="1"/>
    <cellStyle name="Обычный 3" xfId="3"/>
    <cellStyle name="Обычный 4" xfId="4" customBuiltin="1"/>
    <cellStyle name="Обычный 5" xfId="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opLeftCell="A29" workbookViewId="0">
      <selection activeCell="A48" sqref="A48"/>
    </sheetView>
  </sheetViews>
  <sheetFormatPr defaultRowHeight="15"/>
  <cols>
    <col min="1" max="1" width="48.42578125" customWidth="1"/>
    <col min="2" max="2" width="11.7109375" customWidth="1"/>
    <col min="3" max="3" width="10.85546875" customWidth="1"/>
    <col min="4" max="4" width="12.140625" customWidth="1"/>
    <col min="5" max="5" width="11.85546875" customWidth="1"/>
    <col min="6" max="6" width="12.42578125" customWidth="1"/>
    <col min="7" max="7" width="10.140625" customWidth="1"/>
    <col min="8" max="8" width="14.85546875" customWidth="1"/>
    <col min="9" max="9" width="13.5703125" customWidth="1"/>
    <col min="10" max="10" width="13.85546875" hidden="1" customWidth="1"/>
  </cols>
  <sheetData>
    <row r="1" spans="1:10" hidden="1"/>
    <row r="2" spans="1:10" ht="15.75">
      <c r="A2" s="42" t="s">
        <v>108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66.75" customHeight="1">
      <c r="A4" s="31" t="s">
        <v>0</v>
      </c>
      <c r="B4" s="31" t="s">
        <v>103</v>
      </c>
      <c r="C4" s="31" t="s">
        <v>62</v>
      </c>
      <c r="D4" s="77" t="s">
        <v>208</v>
      </c>
      <c r="E4" s="32" t="s">
        <v>31</v>
      </c>
      <c r="F4" s="32" t="s">
        <v>105</v>
      </c>
      <c r="G4" s="33" t="s">
        <v>32</v>
      </c>
      <c r="H4" s="29" t="s">
        <v>149</v>
      </c>
      <c r="I4" s="29" t="s">
        <v>106</v>
      </c>
      <c r="J4" s="1" t="s">
        <v>107</v>
      </c>
    </row>
    <row r="5" spans="1:10">
      <c r="A5" s="4" t="s">
        <v>2</v>
      </c>
      <c r="B5" s="6">
        <v>350879.2</v>
      </c>
      <c r="C5" s="6">
        <v>392515.4</v>
      </c>
      <c r="D5" s="6">
        <f>C5/B5*100</f>
        <v>111.86624912505501</v>
      </c>
      <c r="E5" s="17">
        <v>373516.4</v>
      </c>
      <c r="F5" s="17">
        <v>366551.4</v>
      </c>
      <c r="G5" s="7">
        <f>F5/E5*100</f>
        <v>98.135289374174732</v>
      </c>
      <c r="H5" s="8">
        <f>H6+H27</f>
        <v>-6959.100000000014</v>
      </c>
      <c r="I5" s="8">
        <f>F5/C5*100</f>
        <v>93.385227687881795</v>
      </c>
      <c r="J5" s="8">
        <f>J6+J29+J32+J33</f>
        <v>8892.5</v>
      </c>
    </row>
    <row r="6" spans="1:10" ht="17.25" customHeight="1">
      <c r="A6" s="2" t="s">
        <v>3</v>
      </c>
      <c r="B6" s="9">
        <v>90490.7</v>
      </c>
      <c r="C6" s="9">
        <v>106847.2</v>
      </c>
      <c r="D6" s="6">
        <f t="shared" ref="D6:D35" si="0">C6/B6*100</f>
        <v>118.07533812866957</v>
      </c>
      <c r="E6" s="18">
        <v>111132.2</v>
      </c>
      <c r="F6" s="18">
        <v>104284.9</v>
      </c>
      <c r="G6" s="10">
        <f t="shared" ref="G6:G34" si="1">F6/E6*100</f>
        <v>93.838599433827454</v>
      </c>
      <c r="H6" s="8">
        <f>H7+H9+H11+H14+H16+H18+H20+H22+H25</f>
        <v>-6841.4000000000024</v>
      </c>
      <c r="I6" s="8">
        <f t="shared" ref="I6:I33" si="2">F6/C6*100</f>
        <v>97.601902529968015</v>
      </c>
      <c r="J6" s="8">
        <f>J7+J9+J11+J14+J16+J18+J20+J22+J25</f>
        <v>0</v>
      </c>
    </row>
    <row r="7" spans="1:10" ht="19.5" customHeight="1">
      <c r="A7" s="2" t="s">
        <v>4</v>
      </c>
      <c r="B7" s="9">
        <v>74833.899999999994</v>
      </c>
      <c r="C7" s="9">
        <v>85600</v>
      </c>
      <c r="D7" s="6">
        <f t="shared" si="0"/>
        <v>114.38666166002307</v>
      </c>
      <c r="E7" s="18">
        <v>88135.8</v>
      </c>
      <c r="F7" s="18">
        <v>82652</v>
      </c>
      <c r="G7" s="10">
        <f t="shared" si="1"/>
        <v>93.778010751590159</v>
      </c>
      <c r="H7" s="28">
        <f>F7-E7</f>
        <v>-5483.8000000000029</v>
      </c>
      <c r="I7" s="8">
        <f t="shared" si="2"/>
        <v>96.556074766355138</v>
      </c>
      <c r="J7" s="8"/>
    </row>
    <row r="8" spans="1:10" ht="16.5" customHeight="1">
      <c r="A8" s="3" t="s">
        <v>5</v>
      </c>
      <c r="B8" s="11">
        <v>74833.899999999994</v>
      </c>
      <c r="C8" s="11">
        <v>85600</v>
      </c>
      <c r="D8" s="78">
        <f t="shared" si="0"/>
        <v>114.38666166002307</v>
      </c>
      <c r="E8" s="19">
        <v>88135.8</v>
      </c>
      <c r="F8" s="19">
        <v>82652</v>
      </c>
      <c r="G8" s="12">
        <f t="shared" si="1"/>
        <v>93.778010751590159</v>
      </c>
      <c r="H8" s="28">
        <f t="shared" ref="H8:H34" si="3">F8-E8</f>
        <v>-5483.8000000000029</v>
      </c>
      <c r="I8" s="8">
        <f t="shared" si="2"/>
        <v>96.556074766355138</v>
      </c>
      <c r="J8" s="26"/>
    </row>
    <row r="9" spans="1:10" ht="48" customHeight="1">
      <c r="A9" s="2" t="s">
        <v>6</v>
      </c>
      <c r="B9" s="9"/>
      <c r="C9" s="9">
        <v>2371</v>
      </c>
      <c r="D9" s="6"/>
      <c r="E9" s="18">
        <v>7662.7</v>
      </c>
      <c r="F9" s="18">
        <v>7170.2</v>
      </c>
      <c r="G9" s="10">
        <f t="shared" si="1"/>
        <v>93.572761559241528</v>
      </c>
      <c r="H9" s="28">
        <f t="shared" si="3"/>
        <v>-492.5</v>
      </c>
      <c r="I9" s="8">
        <f t="shared" si="2"/>
        <v>302.41248418388864</v>
      </c>
      <c r="J9" s="8"/>
    </row>
    <row r="10" spans="1:10" ht="47.25" customHeight="1">
      <c r="A10" s="3" t="s">
        <v>7</v>
      </c>
      <c r="B10" s="11"/>
      <c r="C10" s="11">
        <v>2371</v>
      </c>
      <c r="D10" s="6"/>
      <c r="E10" s="19">
        <v>7662.7</v>
      </c>
      <c r="F10" s="19">
        <v>7170.2</v>
      </c>
      <c r="G10" s="12">
        <f t="shared" si="1"/>
        <v>93.572761559241528</v>
      </c>
      <c r="H10" s="28">
        <f t="shared" si="3"/>
        <v>-492.5</v>
      </c>
      <c r="I10" s="8">
        <f t="shared" si="2"/>
        <v>302.41248418388864</v>
      </c>
      <c r="J10" s="25"/>
    </row>
    <row r="11" spans="1:10" ht="21" customHeight="1">
      <c r="A11" s="2" t="s">
        <v>8</v>
      </c>
      <c r="B11" s="9">
        <v>2970.9</v>
      </c>
      <c r="C11" s="9">
        <v>2851</v>
      </c>
      <c r="D11" s="6">
        <f t="shared" si="0"/>
        <v>95.964185936921467</v>
      </c>
      <c r="E11" s="18">
        <v>3138</v>
      </c>
      <c r="F11" s="18">
        <v>2982.5</v>
      </c>
      <c r="G11" s="10">
        <f t="shared" si="1"/>
        <v>95.044614404079027</v>
      </c>
      <c r="H11" s="28">
        <f t="shared" si="3"/>
        <v>-155.5</v>
      </c>
      <c r="I11" s="8">
        <f t="shared" si="2"/>
        <v>104.61241669589619</v>
      </c>
      <c r="J11" s="8"/>
    </row>
    <row r="12" spans="1:10" ht="32.25" customHeight="1">
      <c r="A12" s="3" t="s">
        <v>9</v>
      </c>
      <c r="B12" s="11">
        <v>2936.5</v>
      </c>
      <c r="C12" s="11">
        <v>2842.9</v>
      </c>
      <c r="D12" s="78">
        <f t="shared" si="0"/>
        <v>96.812531925761974</v>
      </c>
      <c r="E12" s="19">
        <v>3100</v>
      </c>
      <c r="F12" s="19">
        <v>2945.9</v>
      </c>
      <c r="G12" s="12">
        <f t="shared" si="1"/>
        <v>95.029032258064518</v>
      </c>
      <c r="H12" s="28">
        <f t="shared" si="3"/>
        <v>-154.09999999999991</v>
      </c>
      <c r="I12" s="8">
        <f t="shared" si="2"/>
        <v>103.62306095888</v>
      </c>
      <c r="J12" s="25"/>
    </row>
    <row r="13" spans="1:10" ht="15.75" customHeight="1">
      <c r="A13" s="3" t="s">
        <v>10</v>
      </c>
      <c r="B13" s="11">
        <v>34.4</v>
      </c>
      <c r="C13" s="11">
        <v>8.3000000000000007</v>
      </c>
      <c r="D13" s="78">
        <f t="shared" si="0"/>
        <v>24.127906976744189</v>
      </c>
      <c r="E13" s="19">
        <v>38</v>
      </c>
      <c r="F13" s="19">
        <v>36.6</v>
      </c>
      <c r="G13" s="12">
        <f t="shared" si="1"/>
        <v>96.315789473684205</v>
      </c>
      <c r="H13" s="28">
        <f t="shared" si="3"/>
        <v>-1.3999999999999986</v>
      </c>
      <c r="I13" s="8">
        <f t="shared" si="2"/>
        <v>440.96385542168673</v>
      </c>
      <c r="J13" s="25"/>
    </row>
    <row r="14" spans="1:10">
      <c r="A14" s="2" t="s">
        <v>11</v>
      </c>
      <c r="B14" s="9">
        <v>826.9</v>
      </c>
      <c r="C14" s="9">
        <v>854.4</v>
      </c>
      <c r="D14" s="6">
        <f t="shared" si="0"/>
        <v>103.32567420486154</v>
      </c>
      <c r="E14" s="18">
        <v>1540</v>
      </c>
      <c r="F14" s="18">
        <v>1470.7</v>
      </c>
      <c r="G14" s="10">
        <f t="shared" si="1"/>
        <v>95.5</v>
      </c>
      <c r="H14" s="28">
        <f t="shared" si="3"/>
        <v>-69.299999999999955</v>
      </c>
      <c r="I14" s="8">
        <f t="shared" si="2"/>
        <v>172.13249063670412</v>
      </c>
      <c r="J14" s="8"/>
    </row>
    <row r="15" spans="1:10" ht="44.25" customHeight="1">
      <c r="A15" s="3" t="s">
        <v>12</v>
      </c>
      <c r="B15" s="11">
        <v>826.9</v>
      </c>
      <c r="C15" s="11">
        <v>854.4</v>
      </c>
      <c r="D15" s="78">
        <f t="shared" si="0"/>
        <v>103.32567420486154</v>
      </c>
      <c r="E15" s="19">
        <v>1540</v>
      </c>
      <c r="F15" s="19">
        <v>1470.7</v>
      </c>
      <c r="G15" s="12">
        <f t="shared" si="1"/>
        <v>95.5</v>
      </c>
      <c r="H15" s="28">
        <f t="shared" si="3"/>
        <v>-69.299999999999955</v>
      </c>
      <c r="I15" s="8">
        <f t="shared" si="2"/>
        <v>172.13249063670412</v>
      </c>
      <c r="J15" s="25"/>
    </row>
    <row r="16" spans="1:10" ht="47.25" customHeight="1">
      <c r="A16" s="2" t="s">
        <v>13</v>
      </c>
      <c r="B16" s="9">
        <v>935.5</v>
      </c>
      <c r="C16" s="9">
        <v>631.6</v>
      </c>
      <c r="D16" s="6">
        <f t="shared" si="0"/>
        <v>67.514698022447888</v>
      </c>
      <c r="E16" s="18">
        <v>921.8</v>
      </c>
      <c r="F16" s="18">
        <v>879</v>
      </c>
      <c r="G16" s="10">
        <f t="shared" si="1"/>
        <v>95.356910392709921</v>
      </c>
      <c r="H16" s="28">
        <f t="shared" si="3"/>
        <v>-42.799999999999955</v>
      </c>
      <c r="I16" s="8">
        <f t="shared" si="2"/>
        <v>139.17036098796706</v>
      </c>
      <c r="J16" s="8"/>
    </row>
    <row r="17" spans="1:10" ht="45.75" customHeight="1">
      <c r="A17" s="3" t="s">
        <v>33</v>
      </c>
      <c r="B17" s="11">
        <v>935.5</v>
      </c>
      <c r="C17" s="11">
        <v>631.6</v>
      </c>
      <c r="D17" s="78">
        <f t="shared" si="0"/>
        <v>67.514698022447888</v>
      </c>
      <c r="E17" s="19">
        <v>921.8</v>
      </c>
      <c r="F17" s="19">
        <v>879</v>
      </c>
      <c r="G17" s="12">
        <f t="shared" si="1"/>
        <v>95.356910392709921</v>
      </c>
      <c r="H17" s="28">
        <f t="shared" si="3"/>
        <v>-42.799999999999955</v>
      </c>
      <c r="I17" s="8">
        <f t="shared" si="2"/>
        <v>139.17036098796706</v>
      </c>
      <c r="J17" s="25"/>
    </row>
    <row r="18" spans="1:10" ht="29.25" customHeight="1">
      <c r="A18" s="2" t="s">
        <v>14</v>
      </c>
      <c r="B18" s="9">
        <v>243.4</v>
      </c>
      <c r="C18" s="9">
        <v>359.1</v>
      </c>
      <c r="D18" s="6">
        <f t="shared" si="0"/>
        <v>147.53492193919476</v>
      </c>
      <c r="E18" s="18">
        <v>444</v>
      </c>
      <c r="F18" s="18">
        <v>423.8</v>
      </c>
      <c r="G18" s="10">
        <f t="shared" si="1"/>
        <v>95.450450450450447</v>
      </c>
      <c r="H18" s="28">
        <f t="shared" si="3"/>
        <v>-20.199999999999989</v>
      </c>
      <c r="I18" s="8">
        <f t="shared" si="2"/>
        <v>118.01726538568644</v>
      </c>
      <c r="J18" s="8"/>
    </row>
    <row r="19" spans="1:10" ht="30">
      <c r="A19" s="3" t="s">
        <v>15</v>
      </c>
      <c r="B19" s="11">
        <v>243.4</v>
      </c>
      <c r="C19" s="11">
        <v>359.1</v>
      </c>
      <c r="D19" s="78">
        <f t="shared" si="0"/>
        <v>147.53492193919476</v>
      </c>
      <c r="E19" s="19">
        <v>444</v>
      </c>
      <c r="F19" s="19">
        <v>423.8</v>
      </c>
      <c r="G19" s="12">
        <f t="shared" si="1"/>
        <v>95.450450450450447</v>
      </c>
      <c r="H19" s="28">
        <f t="shared" si="3"/>
        <v>-20.199999999999989</v>
      </c>
      <c r="I19" s="8">
        <f t="shared" si="2"/>
        <v>118.01726538568644</v>
      </c>
      <c r="J19" s="25"/>
    </row>
    <row r="20" spans="1:10" ht="33" customHeight="1">
      <c r="A20" s="2" t="s">
        <v>16</v>
      </c>
      <c r="B20" s="9">
        <v>7051.8</v>
      </c>
      <c r="C20" s="9">
        <v>2430.4</v>
      </c>
      <c r="D20" s="6">
        <f t="shared" si="0"/>
        <v>34.464959301171334</v>
      </c>
      <c r="E20" s="18">
        <v>5421.9</v>
      </c>
      <c r="F20" s="18">
        <v>5422.3</v>
      </c>
      <c r="G20" s="10">
        <f t="shared" si="1"/>
        <v>100.0073774875966</v>
      </c>
      <c r="H20" s="28">
        <f t="shared" si="3"/>
        <v>0.4000000000005457</v>
      </c>
      <c r="I20" s="8">
        <f t="shared" si="2"/>
        <v>223.10319289005926</v>
      </c>
      <c r="J20" s="8"/>
    </row>
    <row r="21" spans="1:10" ht="19.5" customHeight="1">
      <c r="A21" s="3" t="s">
        <v>17</v>
      </c>
      <c r="B21" s="11">
        <v>7051.8</v>
      </c>
      <c r="C21" s="11">
        <v>2430.4</v>
      </c>
      <c r="D21" s="78">
        <f t="shared" si="0"/>
        <v>34.464959301171334</v>
      </c>
      <c r="E21" s="19">
        <v>5421.9</v>
      </c>
      <c r="F21" s="19">
        <v>5422.3</v>
      </c>
      <c r="G21" s="12">
        <f t="shared" si="1"/>
        <v>100.0073774875966</v>
      </c>
      <c r="H21" s="28">
        <f t="shared" si="3"/>
        <v>0.4000000000005457</v>
      </c>
      <c r="I21" s="8">
        <f t="shared" si="2"/>
        <v>223.10319289005926</v>
      </c>
      <c r="J21" s="25"/>
    </row>
    <row r="22" spans="1:10" ht="34.5" customHeight="1">
      <c r="A22" s="2" t="s">
        <v>18</v>
      </c>
      <c r="B22" s="9">
        <v>1688.8</v>
      </c>
      <c r="C22" s="9">
        <v>8618.6</v>
      </c>
      <c r="D22" s="6">
        <f t="shared" si="0"/>
        <v>510.33870203694931</v>
      </c>
      <c r="E22" s="18">
        <v>2186</v>
      </c>
      <c r="F22" s="18">
        <v>2083.3000000000002</v>
      </c>
      <c r="G22" s="10">
        <f t="shared" si="1"/>
        <v>95.30192131747485</v>
      </c>
      <c r="H22" s="28">
        <f t="shared" si="3"/>
        <v>-102.69999999999982</v>
      </c>
      <c r="I22" s="8">
        <f t="shared" si="2"/>
        <v>24.172139326572761</v>
      </c>
      <c r="J22" s="8"/>
    </row>
    <row r="23" spans="1:10">
      <c r="A23" s="3" t="s">
        <v>60</v>
      </c>
      <c r="B23" s="11">
        <v>21.1</v>
      </c>
      <c r="C23" s="11">
        <v>181.6</v>
      </c>
      <c r="D23" s="78">
        <f t="shared" si="0"/>
        <v>860.66350710900463</v>
      </c>
      <c r="E23" s="19">
        <v>2</v>
      </c>
      <c r="F23" s="19">
        <v>2.1</v>
      </c>
      <c r="G23" s="12">
        <f t="shared" si="1"/>
        <v>105</v>
      </c>
      <c r="H23" s="28">
        <f t="shared" si="3"/>
        <v>0.10000000000000009</v>
      </c>
      <c r="I23" s="8">
        <f t="shared" si="2"/>
        <v>1.1563876651982381</v>
      </c>
      <c r="J23" s="8"/>
    </row>
    <row r="24" spans="1:10" ht="50.25" customHeight="1">
      <c r="A24" s="3" t="s">
        <v>19</v>
      </c>
      <c r="B24" s="11">
        <v>1667.7</v>
      </c>
      <c r="C24" s="11">
        <v>8437</v>
      </c>
      <c r="D24" s="78">
        <f t="shared" si="0"/>
        <v>505.90633807039637</v>
      </c>
      <c r="E24" s="19">
        <v>2184</v>
      </c>
      <c r="F24" s="19">
        <v>2081.1999999999998</v>
      </c>
      <c r="G24" s="12">
        <f t="shared" si="1"/>
        <v>95.293040293040292</v>
      </c>
      <c r="H24" s="28">
        <f t="shared" si="3"/>
        <v>-102.80000000000018</v>
      </c>
      <c r="I24" s="8">
        <f t="shared" si="2"/>
        <v>24.667535853976531</v>
      </c>
      <c r="J24" s="25"/>
    </row>
    <row r="25" spans="1:10" ht="16.5" customHeight="1">
      <c r="A25" s="2" t="s">
        <v>20</v>
      </c>
      <c r="B25" s="9">
        <v>1939.5</v>
      </c>
      <c r="C25" s="9">
        <v>3125</v>
      </c>
      <c r="D25" s="6">
        <f t="shared" si="0"/>
        <v>161.12400103119359</v>
      </c>
      <c r="E25" s="18">
        <v>1682</v>
      </c>
      <c r="F25" s="18">
        <v>1207</v>
      </c>
      <c r="G25" s="10">
        <f t="shared" si="1"/>
        <v>71.759809750297265</v>
      </c>
      <c r="H25" s="28">
        <f t="shared" si="3"/>
        <v>-475</v>
      </c>
      <c r="I25" s="8">
        <f t="shared" si="2"/>
        <v>38.624000000000002</v>
      </c>
      <c r="J25" s="8"/>
    </row>
    <row r="26" spans="1:10" ht="18.75" customHeight="1">
      <c r="A26" s="2" t="s">
        <v>21</v>
      </c>
      <c r="B26" s="9"/>
      <c r="C26" s="9">
        <v>6.1</v>
      </c>
      <c r="D26" s="6"/>
      <c r="E26" s="18"/>
      <c r="F26" s="18">
        <v>-5.7</v>
      </c>
      <c r="G26" s="10"/>
      <c r="H26" s="28">
        <f t="shared" si="3"/>
        <v>-5.7</v>
      </c>
      <c r="I26" s="8">
        <f t="shared" si="2"/>
        <v>-93.442622950819683</v>
      </c>
      <c r="J26" s="8"/>
    </row>
    <row r="27" spans="1:10">
      <c r="A27" s="4" t="s">
        <v>22</v>
      </c>
      <c r="B27" s="6">
        <v>260388.5</v>
      </c>
      <c r="C27" s="6">
        <v>285668.2</v>
      </c>
      <c r="D27" s="6">
        <f t="shared" si="0"/>
        <v>109.70845486647835</v>
      </c>
      <c r="E27" s="17">
        <v>262384.2</v>
      </c>
      <c r="F27" s="17">
        <v>262266.5</v>
      </c>
      <c r="G27" s="7">
        <f t="shared" si="1"/>
        <v>99.955142116026792</v>
      </c>
      <c r="H27" s="28">
        <f t="shared" si="3"/>
        <v>-117.70000000001164</v>
      </c>
      <c r="I27" s="8">
        <f t="shared" si="2"/>
        <v>91.808083643891763</v>
      </c>
      <c r="J27" s="8"/>
    </row>
    <row r="28" spans="1:10" ht="44.25" customHeight="1">
      <c r="A28" s="4" t="s">
        <v>23</v>
      </c>
      <c r="B28" s="6">
        <v>258328.7</v>
      </c>
      <c r="C28" s="6">
        <v>284262.09999999998</v>
      </c>
      <c r="D28" s="6">
        <f t="shared" si="0"/>
        <v>110.03891553667864</v>
      </c>
      <c r="E28" s="17">
        <v>259054.2</v>
      </c>
      <c r="F28" s="17">
        <v>259032.6</v>
      </c>
      <c r="G28" s="7">
        <f t="shared" si="1"/>
        <v>99.991661976528462</v>
      </c>
      <c r="H28" s="28">
        <f t="shared" si="3"/>
        <v>-21.600000000005821</v>
      </c>
      <c r="I28" s="8">
        <f t="shared" si="2"/>
        <v>91.124564266569479</v>
      </c>
      <c r="J28" s="8"/>
    </row>
    <row r="29" spans="1:10" ht="36" customHeight="1">
      <c r="A29" s="3" t="s">
        <v>24</v>
      </c>
      <c r="B29" s="11">
        <v>18900</v>
      </c>
      <c r="C29" s="11">
        <v>9228.1</v>
      </c>
      <c r="D29" s="78">
        <f t="shared" si="0"/>
        <v>48.82592592592593</v>
      </c>
      <c r="E29" s="19">
        <v>4188.6000000000004</v>
      </c>
      <c r="F29" s="19">
        <v>4188.6000000000004</v>
      </c>
      <c r="G29" s="12">
        <f t="shared" si="1"/>
        <v>100</v>
      </c>
      <c r="H29" s="28">
        <f t="shared" si="3"/>
        <v>0</v>
      </c>
      <c r="I29" s="8">
        <f t="shared" si="2"/>
        <v>45.389625166610678</v>
      </c>
      <c r="J29" s="8">
        <v>6608</v>
      </c>
    </row>
    <row r="30" spans="1:10" ht="33" customHeight="1">
      <c r="A30" s="3" t="s">
        <v>25</v>
      </c>
      <c r="B30" s="11">
        <v>42260.800000000003</v>
      </c>
      <c r="C30" s="11">
        <v>61593.4</v>
      </c>
      <c r="D30" s="78">
        <f t="shared" si="0"/>
        <v>145.74593949948888</v>
      </c>
      <c r="E30" s="19">
        <v>50438</v>
      </c>
      <c r="F30" s="19">
        <v>50422.3</v>
      </c>
      <c r="G30" s="12">
        <f t="shared" si="1"/>
        <v>99.968872675363812</v>
      </c>
      <c r="H30" s="28">
        <f t="shared" si="3"/>
        <v>-15.69999999999709</v>
      </c>
      <c r="I30" s="8">
        <f t="shared" si="2"/>
        <v>81.863154169115532</v>
      </c>
      <c r="J30" s="8"/>
    </row>
    <row r="31" spans="1:10" ht="31.5" customHeight="1">
      <c r="A31" s="3" t="s">
        <v>26</v>
      </c>
      <c r="B31" s="11">
        <v>196118.8</v>
      </c>
      <c r="C31" s="11">
        <v>212667.4</v>
      </c>
      <c r="D31" s="78">
        <f t="shared" si="0"/>
        <v>108.43804877451831</v>
      </c>
      <c r="E31" s="19">
        <v>203637.1</v>
      </c>
      <c r="F31" s="19">
        <v>203637.2</v>
      </c>
      <c r="G31" s="12">
        <f t="shared" si="1"/>
        <v>100.00004910696529</v>
      </c>
      <c r="H31" s="28">
        <f t="shared" si="3"/>
        <v>0.10000000000582077</v>
      </c>
      <c r="I31" s="8">
        <f t="shared" si="2"/>
        <v>95.753839093344823</v>
      </c>
      <c r="J31" s="8"/>
    </row>
    <row r="32" spans="1:10" ht="13.5" customHeight="1">
      <c r="A32" s="3" t="s">
        <v>27</v>
      </c>
      <c r="B32" s="11">
        <v>1049.0999999999999</v>
      </c>
      <c r="C32" s="11">
        <v>773.2</v>
      </c>
      <c r="D32" s="78">
        <f t="shared" si="0"/>
        <v>73.701267753312365</v>
      </c>
      <c r="E32" s="19">
        <v>790.5</v>
      </c>
      <c r="F32" s="19">
        <v>784.5</v>
      </c>
      <c r="G32" s="12">
        <f t="shared" si="1"/>
        <v>99.24098671726756</v>
      </c>
      <c r="H32" s="28">
        <f t="shared" si="3"/>
        <v>-6</v>
      </c>
      <c r="I32" s="8">
        <f t="shared" si="2"/>
        <v>101.46145887221934</v>
      </c>
      <c r="J32" s="8">
        <v>784.5</v>
      </c>
    </row>
    <row r="33" spans="1:11" ht="18.75" customHeight="1">
      <c r="A33" s="3" t="s">
        <v>28</v>
      </c>
      <c r="B33" s="11">
        <v>3075.7</v>
      </c>
      <c r="C33" s="11">
        <v>1583.3</v>
      </c>
      <c r="D33" s="78">
        <f t="shared" si="0"/>
        <v>51.477712390675293</v>
      </c>
      <c r="E33" s="19">
        <v>1830</v>
      </c>
      <c r="F33" s="19">
        <v>1774.1</v>
      </c>
      <c r="G33" s="12">
        <f t="shared" si="1"/>
        <v>96.945355191256823</v>
      </c>
      <c r="H33" s="28">
        <f t="shared" si="3"/>
        <v>-55.900000000000091</v>
      </c>
      <c r="I33" s="8">
        <f t="shared" si="2"/>
        <v>112.05078001642138</v>
      </c>
      <c r="J33" s="8">
        <v>1500</v>
      </c>
    </row>
    <row r="34" spans="1:11" ht="105.75" customHeight="1">
      <c r="A34" s="79" t="s">
        <v>29</v>
      </c>
      <c r="B34" s="11"/>
      <c r="C34" s="11"/>
      <c r="D34" s="6"/>
      <c r="E34" s="19">
        <v>1500</v>
      </c>
      <c r="F34" s="19">
        <v>1500</v>
      </c>
      <c r="G34" s="12">
        <f t="shared" si="1"/>
        <v>100</v>
      </c>
      <c r="H34" s="28">
        <f t="shared" si="3"/>
        <v>0</v>
      </c>
      <c r="I34" s="8"/>
      <c r="J34" s="8">
        <f>E34-C34</f>
        <v>1500</v>
      </c>
    </row>
    <row r="35" spans="1:11" ht="48.75" customHeight="1">
      <c r="A35" s="3" t="s">
        <v>30</v>
      </c>
      <c r="B35" s="11">
        <v>-1015.9</v>
      </c>
      <c r="C35" s="11">
        <v>-177.2</v>
      </c>
      <c r="D35" s="78">
        <f t="shared" si="0"/>
        <v>17.442661679299142</v>
      </c>
      <c r="E35" s="19"/>
      <c r="F35" s="19">
        <v>-40.200000000000003</v>
      </c>
      <c r="G35" s="12"/>
      <c r="H35" s="28"/>
      <c r="I35" s="8"/>
      <c r="J35" s="8">
        <f>E35-C35</f>
        <v>177.2</v>
      </c>
    </row>
    <row r="36" spans="1:11" ht="1.5" customHeight="1">
      <c r="A36" s="44" t="s">
        <v>104</v>
      </c>
      <c r="B36" s="44"/>
      <c r="C36" s="44"/>
      <c r="D36" s="44"/>
      <c r="E36" s="44"/>
      <c r="F36" s="44"/>
      <c r="G36" s="44"/>
      <c r="H36" s="44"/>
      <c r="I36" s="27"/>
      <c r="J36" s="27"/>
    </row>
    <row r="37" spans="1:11" ht="33.75" customHeight="1">
      <c r="A37" s="43" t="s">
        <v>100</v>
      </c>
      <c r="B37" s="43"/>
      <c r="C37" s="43"/>
      <c r="D37" s="43"/>
      <c r="E37" s="43"/>
      <c r="F37" s="24"/>
      <c r="G37" s="24"/>
      <c r="H37" s="24"/>
      <c r="I37" s="24"/>
      <c r="J37" s="24"/>
      <c r="K37" s="24"/>
    </row>
    <row r="38" spans="1:11">
      <c r="A38" s="43" t="s">
        <v>101</v>
      </c>
      <c r="B38" s="43"/>
      <c r="C38" s="43"/>
      <c r="D38" s="43"/>
      <c r="E38" s="43"/>
      <c r="F38" s="24"/>
      <c r="G38" s="24"/>
      <c r="H38" s="24"/>
      <c r="I38" s="24" t="s">
        <v>102</v>
      </c>
      <c r="J38" s="24"/>
      <c r="K38" s="24"/>
    </row>
  </sheetData>
  <mergeCells count="4">
    <mergeCell ref="A2:J2"/>
    <mergeCell ref="A37:E37"/>
    <mergeCell ref="A38:E38"/>
    <mergeCell ref="A36:H36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opLeftCell="A13" workbookViewId="0">
      <selection activeCell="G42" sqref="G42"/>
    </sheetView>
  </sheetViews>
  <sheetFormatPr defaultRowHeight="15"/>
  <cols>
    <col min="1" max="1" width="4.28515625" customWidth="1"/>
    <col min="2" max="2" width="40.7109375" customWidth="1"/>
    <col min="3" max="3" width="8.42578125" customWidth="1"/>
    <col min="4" max="4" width="13.140625" customWidth="1"/>
    <col min="5" max="5" width="12.85546875" customWidth="1"/>
    <col min="6" max="6" width="0.28515625" hidden="1" customWidth="1"/>
    <col min="7" max="7" width="12.42578125" customWidth="1"/>
    <col min="8" max="8" width="13.42578125" customWidth="1"/>
    <col min="9" max="9" width="12.7109375" customWidth="1"/>
    <col min="10" max="10" width="9.85546875" customWidth="1"/>
    <col min="11" max="11" width="11.28515625" customWidth="1"/>
    <col min="12" max="12" width="12.5703125" hidden="1" customWidth="1"/>
  </cols>
  <sheetData>
    <row r="1" spans="1:13" ht="30.75" customHeight="1">
      <c r="A1" s="45" t="s">
        <v>118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>
      <c r="J2" t="s">
        <v>59</v>
      </c>
    </row>
    <row r="3" spans="1:13" ht="62.25" customHeight="1">
      <c r="A3" s="14"/>
      <c r="B3" s="14" t="s">
        <v>0</v>
      </c>
      <c r="C3" s="14" t="s">
        <v>80</v>
      </c>
      <c r="D3" s="76" t="s">
        <v>103</v>
      </c>
      <c r="E3" s="76" t="s">
        <v>62</v>
      </c>
      <c r="F3" s="76"/>
      <c r="G3" s="75" t="s">
        <v>208</v>
      </c>
      <c r="H3" s="76" t="s">
        <v>82</v>
      </c>
      <c r="I3" s="76" t="s">
        <v>109</v>
      </c>
      <c r="J3" s="76" t="s">
        <v>34</v>
      </c>
      <c r="K3" s="30" t="s">
        <v>106</v>
      </c>
      <c r="L3" s="21"/>
      <c r="M3" s="20"/>
    </row>
    <row r="4" spans="1:13">
      <c r="A4" s="14" t="s">
        <v>63</v>
      </c>
      <c r="B4" s="14" t="s">
        <v>81</v>
      </c>
      <c r="C4" s="14" t="s">
        <v>35</v>
      </c>
      <c r="D4" s="13">
        <v>1029</v>
      </c>
      <c r="E4" s="13">
        <v>1120.3</v>
      </c>
      <c r="F4" s="13"/>
      <c r="G4" s="13">
        <f>E4/D4*100</f>
        <v>108.87269193391643</v>
      </c>
      <c r="H4" s="13">
        <v>1135</v>
      </c>
      <c r="I4" s="13">
        <v>1129.5999999999999</v>
      </c>
      <c r="J4" s="13">
        <f>I4/H4*100</f>
        <v>99.52422907488986</v>
      </c>
      <c r="K4" s="13">
        <f>I4/E4*100</f>
        <v>100.83013478532537</v>
      </c>
      <c r="L4" s="13"/>
      <c r="M4" s="20"/>
    </row>
    <row r="5" spans="1:13">
      <c r="A5" s="14" t="s">
        <v>64</v>
      </c>
      <c r="B5" s="14" t="s">
        <v>83</v>
      </c>
      <c r="C5" s="14" t="s">
        <v>36</v>
      </c>
      <c r="D5" s="13">
        <v>1575.5</v>
      </c>
      <c r="E5" s="13">
        <v>1809.6</v>
      </c>
      <c r="F5" s="13"/>
      <c r="G5" s="13">
        <f t="shared" ref="G5:G42" si="0">E5/D5*100</f>
        <v>114.858774992066</v>
      </c>
      <c r="H5" s="13">
        <v>1755</v>
      </c>
      <c r="I5" s="13">
        <v>1750.4</v>
      </c>
      <c r="J5" s="13">
        <f t="shared" ref="J5:J42" si="1">I5/H5*100</f>
        <v>99.737891737891744</v>
      </c>
      <c r="K5" s="13">
        <f t="shared" ref="K5:K42" si="2">I5/E5*100</f>
        <v>96.728558797524329</v>
      </c>
      <c r="L5" s="13"/>
      <c r="M5" s="20"/>
    </row>
    <row r="6" spans="1:13">
      <c r="A6" s="14"/>
      <c r="B6" s="14" t="s">
        <v>84</v>
      </c>
      <c r="C6" s="14" t="s">
        <v>36</v>
      </c>
      <c r="D6" s="13">
        <v>1482.5</v>
      </c>
      <c r="E6" s="13">
        <v>1685.1</v>
      </c>
      <c r="F6" s="13"/>
      <c r="G6" s="13">
        <f t="shared" si="0"/>
        <v>113.66610455311972</v>
      </c>
      <c r="H6" s="13">
        <v>1672.3</v>
      </c>
      <c r="I6" s="13">
        <v>1670.9</v>
      </c>
      <c r="J6" s="13">
        <f t="shared" si="1"/>
        <v>99.916282963583086</v>
      </c>
      <c r="K6" s="13">
        <f t="shared" si="2"/>
        <v>99.157320040353696</v>
      </c>
      <c r="L6" s="13"/>
      <c r="M6" s="20"/>
    </row>
    <row r="7" spans="1:13">
      <c r="A7" s="14" t="s">
        <v>65</v>
      </c>
      <c r="B7" s="14" t="s">
        <v>113</v>
      </c>
      <c r="C7" s="14" t="s">
        <v>37</v>
      </c>
      <c r="D7" s="13">
        <v>15712.4</v>
      </c>
      <c r="E7" s="13">
        <v>16231</v>
      </c>
      <c r="F7" s="13"/>
      <c r="G7" s="13">
        <f t="shared" si="0"/>
        <v>103.30057788752833</v>
      </c>
      <c r="H7" s="13">
        <v>16944.400000000001</v>
      </c>
      <c r="I7" s="13">
        <v>16656.2</v>
      </c>
      <c r="J7" s="13">
        <f t="shared" si="1"/>
        <v>98.299143079719556</v>
      </c>
      <c r="K7" s="13">
        <f t="shared" si="2"/>
        <v>102.61967839319821</v>
      </c>
      <c r="L7" s="13"/>
      <c r="M7" s="20"/>
    </row>
    <row r="8" spans="1:13">
      <c r="A8" s="14"/>
      <c r="B8" s="14" t="s">
        <v>84</v>
      </c>
      <c r="C8" s="14" t="s">
        <v>37</v>
      </c>
      <c r="D8" s="13">
        <v>14263.6</v>
      </c>
      <c r="E8" s="13">
        <v>14813.7</v>
      </c>
      <c r="F8" s="13"/>
      <c r="G8" s="13">
        <f t="shared" si="0"/>
        <v>103.85667012535404</v>
      </c>
      <c r="H8" s="13">
        <v>15331.1</v>
      </c>
      <c r="I8" s="13">
        <v>15274.4</v>
      </c>
      <c r="J8" s="13">
        <f t="shared" si="1"/>
        <v>99.6301635238176</v>
      </c>
      <c r="K8" s="13">
        <f t="shared" si="2"/>
        <v>103.10995902441658</v>
      </c>
      <c r="L8" s="13"/>
      <c r="M8" s="20"/>
    </row>
    <row r="9" spans="1:13">
      <c r="A9" s="14" t="s">
        <v>66</v>
      </c>
      <c r="B9" s="14" t="s">
        <v>119</v>
      </c>
      <c r="C9" s="14" t="s">
        <v>38</v>
      </c>
      <c r="D9" s="13">
        <v>2614.3000000000002</v>
      </c>
      <c r="E9" s="13">
        <v>2820</v>
      </c>
      <c r="F9" s="13"/>
      <c r="G9" s="13">
        <f t="shared" si="0"/>
        <v>107.8682630149562</v>
      </c>
      <c r="H9" s="13">
        <v>2673</v>
      </c>
      <c r="I9" s="13">
        <v>2662.5</v>
      </c>
      <c r="J9" s="13">
        <f t="shared" si="1"/>
        <v>99.607182940516267</v>
      </c>
      <c r="K9" s="13">
        <f t="shared" si="2"/>
        <v>94.414893617021278</v>
      </c>
      <c r="L9" s="13"/>
      <c r="M9" s="20"/>
    </row>
    <row r="10" spans="1:13">
      <c r="A10" s="14"/>
      <c r="B10" s="14" t="s">
        <v>84</v>
      </c>
      <c r="C10" s="14" t="s">
        <v>38</v>
      </c>
      <c r="D10" s="13">
        <v>2407.1999999999998</v>
      </c>
      <c r="E10" s="13">
        <v>2569.6999999999998</v>
      </c>
      <c r="F10" s="13"/>
      <c r="G10" s="13">
        <f t="shared" si="0"/>
        <v>106.75058158856763</v>
      </c>
      <c r="H10" s="13">
        <v>2403</v>
      </c>
      <c r="I10" s="13">
        <v>2403</v>
      </c>
      <c r="J10" s="13">
        <f t="shared" si="1"/>
        <v>100</v>
      </c>
      <c r="K10" s="13">
        <f t="shared" si="2"/>
        <v>93.51286142351249</v>
      </c>
      <c r="L10" s="13"/>
      <c r="M10" s="20"/>
    </row>
    <row r="11" spans="1:13">
      <c r="A11" s="14"/>
      <c r="B11" s="14" t="s">
        <v>150</v>
      </c>
      <c r="C11" s="14" t="s">
        <v>151</v>
      </c>
      <c r="D11" s="13">
        <v>1500</v>
      </c>
      <c r="E11" s="13"/>
      <c r="F11" s="13"/>
      <c r="G11" s="13">
        <f t="shared" si="0"/>
        <v>0</v>
      </c>
      <c r="H11" s="13"/>
      <c r="I11" s="13"/>
      <c r="J11" s="13"/>
      <c r="K11" s="13"/>
      <c r="L11" s="13"/>
      <c r="M11" s="20"/>
    </row>
    <row r="12" spans="1:13">
      <c r="A12" s="14" t="s">
        <v>67</v>
      </c>
      <c r="B12" s="14" t="s">
        <v>114</v>
      </c>
      <c r="C12" s="14" t="s">
        <v>39</v>
      </c>
      <c r="D12" s="13">
        <v>12470.5</v>
      </c>
      <c r="E12" s="13">
        <v>11088.4</v>
      </c>
      <c r="F12" s="13"/>
      <c r="G12" s="13">
        <f t="shared" si="0"/>
        <v>88.917044224369519</v>
      </c>
      <c r="H12" s="13">
        <v>12929</v>
      </c>
      <c r="I12" s="13">
        <v>12511.6</v>
      </c>
      <c r="J12" s="13">
        <f t="shared" si="1"/>
        <v>96.771598731533757</v>
      </c>
      <c r="K12" s="13">
        <f t="shared" si="2"/>
        <v>112.835034811154</v>
      </c>
      <c r="L12" s="13"/>
      <c r="M12" s="20"/>
    </row>
    <row r="13" spans="1:13">
      <c r="A13" s="14"/>
      <c r="B13" s="14" t="s">
        <v>115</v>
      </c>
      <c r="C13" s="14" t="s">
        <v>39</v>
      </c>
      <c r="D13" s="22">
        <v>3159.5</v>
      </c>
      <c r="E13" s="22">
        <v>3590</v>
      </c>
      <c r="F13" s="13"/>
      <c r="G13" s="13">
        <f t="shared" si="0"/>
        <v>113.62557366671942</v>
      </c>
      <c r="H13" s="13">
        <v>3534.1</v>
      </c>
      <c r="I13" s="13">
        <v>3534.1</v>
      </c>
      <c r="J13" s="13">
        <f t="shared" si="1"/>
        <v>100</v>
      </c>
      <c r="K13" s="13">
        <f t="shared" si="2"/>
        <v>98.442896935933149</v>
      </c>
      <c r="L13" s="13"/>
      <c r="M13" s="20"/>
    </row>
    <row r="14" spans="1:13" ht="14.25" customHeight="1">
      <c r="A14" s="14"/>
      <c r="B14" s="14" t="s">
        <v>85</v>
      </c>
      <c r="C14" s="14" t="s">
        <v>39</v>
      </c>
      <c r="D14" s="13">
        <v>791.5</v>
      </c>
      <c r="E14" s="13">
        <v>808.6</v>
      </c>
      <c r="F14" s="13"/>
      <c r="G14" s="13">
        <f t="shared" si="0"/>
        <v>102.16045483259634</v>
      </c>
      <c r="H14" s="13">
        <v>776.6</v>
      </c>
      <c r="I14" s="13">
        <v>776.6</v>
      </c>
      <c r="J14" s="13">
        <f t="shared" si="1"/>
        <v>100</v>
      </c>
      <c r="K14" s="13">
        <f t="shared" si="2"/>
        <v>96.042542666336885</v>
      </c>
      <c r="L14" s="13"/>
      <c r="M14" s="20"/>
    </row>
    <row r="15" spans="1:13">
      <c r="A15" s="14" t="s">
        <v>68</v>
      </c>
      <c r="B15" s="14" t="s">
        <v>86</v>
      </c>
      <c r="C15" s="14" t="s">
        <v>120</v>
      </c>
      <c r="D15" s="13">
        <v>200</v>
      </c>
      <c r="E15" s="13">
        <v>264.8</v>
      </c>
      <c r="F15" s="13"/>
      <c r="G15" s="13">
        <f t="shared" si="0"/>
        <v>132.4</v>
      </c>
      <c r="H15" s="13">
        <v>48.3</v>
      </c>
      <c r="I15" s="13">
        <v>48.3</v>
      </c>
      <c r="J15" s="13">
        <f t="shared" si="1"/>
        <v>100</v>
      </c>
      <c r="K15" s="13">
        <f t="shared" si="2"/>
        <v>18.240181268882175</v>
      </c>
      <c r="L15" s="13"/>
      <c r="M15" s="20"/>
    </row>
    <row r="16" spans="1:13">
      <c r="A16" s="14" t="s">
        <v>69</v>
      </c>
      <c r="B16" s="14" t="s">
        <v>121</v>
      </c>
      <c r="C16" s="14" t="s">
        <v>61</v>
      </c>
      <c r="D16" s="13">
        <v>362.4</v>
      </c>
      <c r="E16" s="13">
        <v>370.2</v>
      </c>
      <c r="F16" s="13"/>
      <c r="G16" s="13">
        <f t="shared" si="0"/>
        <v>102.15231788079471</v>
      </c>
      <c r="H16" s="13"/>
      <c r="I16" s="13"/>
      <c r="J16" s="13"/>
      <c r="K16" s="13">
        <f t="shared" si="2"/>
        <v>0</v>
      </c>
      <c r="L16" s="13"/>
      <c r="M16" s="20"/>
    </row>
    <row r="17" spans="1:13">
      <c r="A17" s="14" t="s">
        <v>70</v>
      </c>
      <c r="B17" s="14" t="s">
        <v>87</v>
      </c>
      <c r="C17" s="14" t="s">
        <v>40</v>
      </c>
      <c r="D17" s="13"/>
      <c r="E17" s="13">
        <v>2158.3000000000002</v>
      </c>
      <c r="F17" s="13"/>
      <c r="G17" s="13"/>
      <c r="H17" s="13">
        <v>7876</v>
      </c>
      <c r="I17" s="13">
        <v>7361.5</v>
      </c>
      <c r="J17" s="13">
        <f t="shared" si="1"/>
        <v>93.467496190959878</v>
      </c>
      <c r="K17" s="13">
        <f t="shared" si="2"/>
        <v>341.07862669693736</v>
      </c>
      <c r="L17" s="13"/>
      <c r="M17" s="20"/>
    </row>
    <row r="18" spans="1:13">
      <c r="A18" s="14"/>
      <c r="B18" s="23" t="s">
        <v>99</v>
      </c>
      <c r="C18" s="23" t="s">
        <v>41</v>
      </c>
      <c r="D18" s="22">
        <v>270.39999999999998</v>
      </c>
      <c r="E18" s="22">
        <v>99.9</v>
      </c>
      <c r="F18" s="22"/>
      <c r="G18" s="13">
        <f t="shared" si="0"/>
        <v>36.94526627218935</v>
      </c>
      <c r="H18" s="22">
        <v>135</v>
      </c>
      <c r="I18" s="13">
        <v>10</v>
      </c>
      <c r="J18" s="13">
        <f t="shared" si="1"/>
        <v>7.4074074074074066</v>
      </c>
      <c r="K18" s="13">
        <f t="shared" si="2"/>
        <v>10.01001001001001</v>
      </c>
      <c r="L18" s="13"/>
      <c r="M18" s="20"/>
    </row>
    <row r="19" spans="1:13">
      <c r="A19" s="14" t="s">
        <v>71</v>
      </c>
      <c r="B19" s="14" t="s">
        <v>74</v>
      </c>
      <c r="C19" s="14" t="s">
        <v>42</v>
      </c>
      <c r="D19" s="13"/>
      <c r="E19" s="13">
        <v>4106.2</v>
      </c>
      <c r="F19" s="13"/>
      <c r="G19" s="13"/>
      <c r="H19" s="13">
        <v>10</v>
      </c>
      <c r="I19" s="13">
        <v>10</v>
      </c>
      <c r="J19" s="13">
        <f t="shared" si="1"/>
        <v>100</v>
      </c>
      <c r="K19" s="13">
        <f t="shared" si="2"/>
        <v>0.24353416784374848</v>
      </c>
      <c r="L19" s="13"/>
      <c r="M19" s="20"/>
    </row>
    <row r="20" spans="1:13">
      <c r="A20" s="14"/>
      <c r="B20" s="14" t="s">
        <v>111</v>
      </c>
      <c r="C20" s="14" t="s">
        <v>43</v>
      </c>
      <c r="D20" s="13"/>
      <c r="E20" s="13"/>
      <c r="F20" s="13"/>
      <c r="G20" s="13"/>
      <c r="H20" s="13">
        <v>7281.5</v>
      </c>
      <c r="I20" s="13">
        <v>7265.7</v>
      </c>
      <c r="J20" s="13">
        <f t="shared" si="1"/>
        <v>99.783011742086103</v>
      </c>
      <c r="K20" s="13"/>
      <c r="L20" s="13"/>
      <c r="M20" s="20"/>
    </row>
    <row r="21" spans="1:13">
      <c r="A21" s="14" t="s">
        <v>88</v>
      </c>
      <c r="B21" s="14" t="s">
        <v>112</v>
      </c>
      <c r="C21" s="14" t="s">
        <v>44</v>
      </c>
      <c r="D21" s="13">
        <v>635.29999999999995</v>
      </c>
      <c r="E21" s="13">
        <v>701.1</v>
      </c>
      <c r="F21" s="13"/>
      <c r="G21" s="13">
        <f t="shared" si="0"/>
        <v>110.35731150637496</v>
      </c>
      <c r="H21" s="13">
        <v>145.4</v>
      </c>
      <c r="I21" s="13">
        <v>145.4</v>
      </c>
      <c r="J21" s="13">
        <f t="shared" si="1"/>
        <v>100</v>
      </c>
      <c r="K21" s="13">
        <f t="shared" si="2"/>
        <v>20.738838967337042</v>
      </c>
      <c r="L21" s="13"/>
      <c r="M21" s="20"/>
    </row>
    <row r="22" spans="1:13">
      <c r="A22" s="14" t="s">
        <v>72</v>
      </c>
      <c r="B22" s="14" t="s">
        <v>89</v>
      </c>
      <c r="C22" s="14" t="s">
        <v>45</v>
      </c>
      <c r="D22" s="13">
        <v>51413.4</v>
      </c>
      <c r="E22" s="13">
        <v>76911.100000000006</v>
      </c>
      <c r="F22" s="13"/>
      <c r="G22" s="13">
        <f t="shared" si="0"/>
        <v>149.59349119101248</v>
      </c>
      <c r="H22" s="13">
        <v>76605.3</v>
      </c>
      <c r="I22" s="13">
        <v>73364.399999999994</v>
      </c>
      <c r="J22" s="13">
        <f t="shared" si="1"/>
        <v>95.769352773241522</v>
      </c>
      <c r="K22" s="13">
        <f t="shared" si="2"/>
        <v>95.388572000660488</v>
      </c>
      <c r="L22" s="13"/>
      <c r="M22" s="20"/>
    </row>
    <row r="23" spans="1:13">
      <c r="A23" s="14"/>
      <c r="B23" s="14" t="s">
        <v>84</v>
      </c>
      <c r="C23" s="14" t="s">
        <v>45</v>
      </c>
      <c r="D23" s="13">
        <v>7267.1</v>
      </c>
      <c r="E23" s="13">
        <v>8905.1</v>
      </c>
      <c r="F23" s="13"/>
      <c r="G23" s="13">
        <f t="shared" si="0"/>
        <v>122.53994027879071</v>
      </c>
      <c r="H23" s="13">
        <v>17018.7</v>
      </c>
      <c r="I23" s="13">
        <v>16966.2</v>
      </c>
      <c r="J23" s="13">
        <f t="shared" si="1"/>
        <v>99.691515803204709</v>
      </c>
      <c r="K23" s="13">
        <f t="shared" si="2"/>
        <v>190.5222849827627</v>
      </c>
      <c r="L23" s="13"/>
      <c r="M23" s="20"/>
    </row>
    <row r="24" spans="1:13">
      <c r="A24" s="14" t="s">
        <v>73</v>
      </c>
      <c r="B24" s="14" t="s">
        <v>47</v>
      </c>
      <c r="C24" s="14" t="s">
        <v>46</v>
      </c>
      <c r="D24" s="13">
        <v>193729.5</v>
      </c>
      <c r="E24" s="13">
        <v>205513.9</v>
      </c>
      <c r="F24" s="13"/>
      <c r="G24" s="13">
        <f t="shared" si="0"/>
        <v>106.08291457934904</v>
      </c>
      <c r="H24" s="13">
        <v>180428.1</v>
      </c>
      <c r="I24" s="13">
        <v>178576.1</v>
      </c>
      <c r="J24" s="13">
        <f t="shared" si="1"/>
        <v>98.973552345782053</v>
      </c>
      <c r="K24" s="13">
        <f t="shared" si="2"/>
        <v>86.892468100697812</v>
      </c>
      <c r="L24" s="13"/>
      <c r="M24" s="20"/>
    </row>
    <row r="25" spans="1:13">
      <c r="A25" s="14"/>
      <c r="B25" s="14" t="s">
        <v>84</v>
      </c>
      <c r="C25" s="14" t="s">
        <v>46</v>
      </c>
      <c r="D25" s="13">
        <v>148972</v>
      </c>
      <c r="E25" s="13">
        <v>160972.4</v>
      </c>
      <c r="F25" s="13"/>
      <c r="G25" s="13">
        <f t="shared" si="0"/>
        <v>108.05547351180087</v>
      </c>
      <c r="H25" s="13">
        <v>148010.4</v>
      </c>
      <c r="I25" s="13">
        <v>147713.70000000001</v>
      </c>
      <c r="J25" s="13">
        <f t="shared" si="1"/>
        <v>99.79954111332718</v>
      </c>
      <c r="K25" s="13">
        <f t="shared" si="2"/>
        <v>91.763370615086828</v>
      </c>
      <c r="L25" s="13"/>
      <c r="M25" s="20"/>
    </row>
    <row r="26" spans="1:13">
      <c r="A26" s="14" t="s">
        <v>90</v>
      </c>
      <c r="B26" s="14" t="s">
        <v>122</v>
      </c>
      <c r="C26" s="14" t="s">
        <v>48</v>
      </c>
      <c r="D26" s="13">
        <v>7445.8</v>
      </c>
      <c r="E26" s="13">
        <v>2133.4</v>
      </c>
      <c r="F26" s="13"/>
      <c r="G26" s="13">
        <f t="shared" si="0"/>
        <v>28.652394638588198</v>
      </c>
      <c r="H26" s="13">
        <v>1318.3</v>
      </c>
      <c r="I26" s="13">
        <v>1317.7</v>
      </c>
      <c r="J26" s="13">
        <f t="shared" si="1"/>
        <v>99.954486839110984</v>
      </c>
      <c r="K26" s="13">
        <f t="shared" si="2"/>
        <v>61.765257335708256</v>
      </c>
      <c r="L26" s="13"/>
      <c r="M26" s="20"/>
    </row>
    <row r="27" spans="1:13">
      <c r="A27" s="14"/>
      <c r="B27" s="14" t="s">
        <v>84</v>
      </c>
      <c r="C27" s="14" t="s">
        <v>48</v>
      </c>
      <c r="D27" s="13">
        <v>1618.4</v>
      </c>
      <c r="E27" s="13">
        <v>249.8</v>
      </c>
      <c r="F27" s="13"/>
      <c r="G27" s="13">
        <f t="shared" si="0"/>
        <v>15.434997528423134</v>
      </c>
      <c r="H27" s="13"/>
      <c r="I27" s="13"/>
      <c r="J27" s="13"/>
      <c r="K27" s="13">
        <f t="shared" si="2"/>
        <v>0</v>
      </c>
      <c r="L27" s="13"/>
      <c r="M27" s="20"/>
    </row>
    <row r="28" spans="1:13">
      <c r="A28" s="14" t="s">
        <v>75</v>
      </c>
      <c r="B28" s="14" t="s">
        <v>116</v>
      </c>
      <c r="C28" s="14" t="s">
        <v>49</v>
      </c>
      <c r="D28" s="13">
        <v>6244.4</v>
      </c>
      <c r="E28" s="13">
        <v>6191.5</v>
      </c>
      <c r="F28" s="13"/>
      <c r="G28" s="13">
        <f t="shared" si="0"/>
        <v>99.152840945487171</v>
      </c>
      <c r="H28" s="13">
        <v>6054.7</v>
      </c>
      <c r="I28" s="13">
        <v>5874.5</v>
      </c>
      <c r="J28" s="13">
        <f t="shared" si="1"/>
        <v>97.023799692800637</v>
      </c>
      <c r="K28" s="13">
        <f t="shared" si="2"/>
        <v>94.88007752563999</v>
      </c>
      <c r="L28" s="13"/>
      <c r="M28" s="20"/>
    </row>
    <row r="29" spans="1:13">
      <c r="A29" s="14"/>
      <c r="B29" s="14" t="s">
        <v>84</v>
      </c>
      <c r="C29" s="14" t="s">
        <v>49</v>
      </c>
      <c r="D29" s="13">
        <v>5462.4</v>
      </c>
      <c r="E29" s="13">
        <v>5548</v>
      </c>
      <c r="F29" s="13"/>
      <c r="G29" s="13">
        <f t="shared" si="0"/>
        <v>101.56707674282369</v>
      </c>
      <c r="H29" s="13">
        <v>5490</v>
      </c>
      <c r="I29" s="13">
        <v>5448.7</v>
      </c>
      <c r="J29" s="13">
        <f t="shared" si="1"/>
        <v>99.247723132969028</v>
      </c>
      <c r="K29" s="13">
        <f t="shared" si="2"/>
        <v>98.210165825522708</v>
      </c>
      <c r="L29" s="13"/>
      <c r="M29" s="20"/>
    </row>
    <row r="30" spans="1:13">
      <c r="A30" s="14" t="s">
        <v>76</v>
      </c>
      <c r="B30" s="14" t="s">
        <v>110</v>
      </c>
      <c r="C30" s="14" t="s">
        <v>50</v>
      </c>
      <c r="D30" s="13">
        <v>14467.8</v>
      </c>
      <c r="E30" s="13">
        <v>11900.9</v>
      </c>
      <c r="F30" s="13"/>
      <c r="G30" s="13">
        <f t="shared" si="0"/>
        <v>82.257841551583525</v>
      </c>
      <c r="H30" s="13">
        <v>19364</v>
      </c>
      <c r="I30" s="13">
        <v>18402.099999999999</v>
      </c>
      <c r="J30" s="13">
        <f t="shared" si="1"/>
        <v>95.032534600289182</v>
      </c>
      <c r="K30" s="13">
        <f t="shared" si="2"/>
        <v>154.62780125872831</v>
      </c>
      <c r="L30" s="13"/>
      <c r="M30" s="20"/>
    </row>
    <row r="31" spans="1:13">
      <c r="A31" s="14"/>
      <c r="B31" s="14" t="s">
        <v>84</v>
      </c>
      <c r="C31" s="14" t="s">
        <v>50</v>
      </c>
      <c r="D31" s="13">
        <v>8105.6</v>
      </c>
      <c r="E31" s="13">
        <v>8222.7000000000007</v>
      </c>
      <c r="F31" s="13"/>
      <c r="G31" s="13">
        <f t="shared" si="0"/>
        <v>101.44468022108173</v>
      </c>
      <c r="H31" s="13">
        <v>13660.1</v>
      </c>
      <c r="I31" s="13">
        <v>12722.7</v>
      </c>
      <c r="J31" s="13">
        <f t="shared" si="1"/>
        <v>93.137678347889107</v>
      </c>
      <c r="K31" s="13">
        <f t="shared" si="2"/>
        <v>154.72654967346492</v>
      </c>
      <c r="L31" s="13"/>
      <c r="M31" s="20"/>
    </row>
    <row r="32" spans="1:13">
      <c r="A32" s="14" t="s">
        <v>91</v>
      </c>
      <c r="B32" s="14" t="s">
        <v>117</v>
      </c>
      <c r="C32" s="14" t="s">
        <v>51</v>
      </c>
      <c r="D32" s="13">
        <v>1289</v>
      </c>
      <c r="E32" s="13">
        <v>3366.8</v>
      </c>
      <c r="F32" s="13"/>
      <c r="G32" s="13">
        <f t="shared" si="0"/>
        <v>261.19472459270753</v>
      </c>
      <c r="H32" s="13">
        <v>3345.7</v>
      </c>
      <c r="I32" s="13">
        <v>3317.3</v>
      </c>
      <c r="J32" s="13">
        <f t="shared" si="1"/>
        <v>99.151149236333211</v>
      </c>
      <c r="K32" s="13">
        <f t="shared" si="2"/>
        <v>98.529761197576335</v>
      </c>
      <c r="L32" s="13"/>
      <c r="M32" s="20"/>
    </row>
    <row r="33" spans="1:13">
      <c r="A33" s="14"/>
      <c r="B33" s="14" t="s">
        <v>84</v>
      </c>
      <c r="C33" s="14" t="s">
        <v>51</v>
      </c>
      <c r="D33" s="13">
        <v>1131.5</v>
      </c>
      <c r="E33" s="13">
        <v>3123.8</v>
      </c>
      <c r="F33" s="13"/>
      <c r="G33" s="13">
        <f t="shared" si="0"/>
        <v>276.07600530269553</v>
      </c>
      <c r="H33" s="13">
        <v>3244.6</v>
      </c>
      <c r="I33" s="13">
        <v>3244.1</v>
      </c>
      <c r="J33" s="13">
        <f t="shared" si="1"/>
        <v>99.984589779942056</v>
      </c>
      <c r="K33" s="13">
        <f t="shared" si="2"/>
        <v>103.85107881426467</v>
      </c>
      <c r="L33" s="13"/>
      <c r="M33" s="20"/>
    </row>
    <row r="34" spans="1:13">
      <c r="A34" s="14" t="s">
        <v>77</v>
      </c>
      <c r="B34" s="14" t="s">
        <v>53</v>
      </c>
      <c r="C34" s="14" t="s">
        <v>52</v>
      </c>
      <c r="D34" s="13">
        <v>357.8</v>
      </c>
      <c r="E34" s="13">
        <v>533</v>
      </c>
      <c r="F34" s="13"/>
      <c r="G34" s="13">
        <f t="shared" si="0"/>
        <v>148.96590273896032</v>
      </c>
      <c r="H34" s="13">
        <v>693</v>
      </c>
      <c r="I34" s="13">
        <v>692.9</v>
      </c>
      <c r="J34" s="13">
        <f t="shared" si="1"/>
        <v>99.985569985569981</v>
      </c>
      <c r="K34" s="13">
        <f t="shared" si="2"/>
        <v>130</v>
      </c>
      <c r="L34" s="13"/>
      <c r="M34" s="20"/>
    </row>
    <row r="35" spans="1:13">
      <c r="A35" s="14" t="s">
        <v>78</v>
      </c>
      <c r="B35" s="14" t="s">
        <v>92</v>
      </c>
      <c r="C35" s="14" t="s">
        <v>54</v>
      </c>
      <c r="D35" s="13">
        <v>24308.6</v>
      </c>
      <c r="E35" s="13">
        <v>23692.6</v>
      </c>
      <c r="F35" s="13"/>
      <c r="G35" s="13">
        <f t="shared" si="0"/>
        <v>97.465917411944744</v>
      </c>
      <c r="H35" s="13">
        <v>25780.400000000001</v>
      </c>
      <c r="I35" s="13">
        <v>25526.400000000001</v>
      </c>
      <c r="J35" s="13">
        <f t="shared" si="1"/>
        <v>99.014755395571825</v>
      </c>
      <c r="K35" s="13">
        <f t="shared" si="2"/>
        <v>107.73996944193547</v>
      </c>
      <c r="L35" s="13"/>
      <c r="M35" s="20"/>
    </row>
    <row r="36" spans="1:13">
      <c r="A36" s="14" t="s">
        <v>93</v>
      </c>
      <c r="B36" s="14" t="s">
        <v>94</v>
      </c>
      <c r="C36" s="14" t="s">
        <v>55</v>
      </c>
      <c r="D36" s="13">
        <v>5346</v>
      </c>
      <c r="E36" s="13">
        <v>6724.2</v>
      </c>
      <c r="F36" s="13"/>
      <c r="G36" s="13">
        <f t="shared" si="0"/>
        <v>125.78002244668912</v>
      </c>
      <c r="H36" s="13">
        <v>7818.1</v>
      </c>
      <c r="I36" s="13">
        <v>7818.1</v>
      </c>
      <c r="J36" s="13">
        <f t="shared" si="1"/>
        <v>100</v>
      </c>
      <c r="K36" s="13">
        <f t="shared" si="2"/>
        <v>116.26810624312188</v>
      </c>
      <c r="L36" s="13"/>
      <c r="M36" s="20"/>
    </row>
    <row r="37" spans="1:13">
      <c r="A37" s="14" t="s">
        <v>95</v>
      </c>
      <c r="B37" s="14" t="s">
        <v>123</v>
      </c>
      <c r="C37" s="14" t="s">
        <v>56</v>
      </c>
      <c r="D37" s="13">
        <v>477</v>
      </c>
      <c r="E37" s="13">
        <v>2909.3</v>
      </c>
      <c r="F37" s="13"/>
      <c r="G37" s="13">
        <f t="shared" si="0"/>
        <v>609.91614255765205</v>
      </c>
      <c r="H37" s="13">
        <v>1284.0999999999999</v>
      </c>
      <c r="I37" s="13">
        <v>1283.0999999999999</v>
      </c>
      <c r="J37" s="13">
        <f t="shared" si="1"/>
        <v>99.922124445136674</v>
      </c>
      <c r="K37" s="13">
        <f t="shared" si="2"/>
        <v>44.103392568659125</v>
      </c>
      <c r="L37" s="13"/>
      <c r="M37" s="20"/>
    </row>
    <row r="38" spans="1:13">
      <c r="A38" s="14" t="s">
        <v>96</v>
      </c>
      <c r="B38" s="14" t="s">
        <v>124</v>
      </c>
      <c r="C38" s="14" t="s">
        <v>57</v>
      </c>
      <c r="D38" s="13">
        <v>14137</v>
      </c>
      <c r="E38" s="13">
        <v>12182.3</v>
      </c>
      <c r="F38" s="13"/>
      <c r="G38" s="13">
        <f t="shared" si="0"/>
        <v>86.173162622904428</v>
      </c>
      <c r="H38" s="13">
        <v>6142.1</v>
      </c>
      <c r="I38" s="13">
        <v>6142.1</v>
      </c>
      <c r="J38" s="13">
        <f t="shared" si="1"/>
        <v>100</v>
      </c>
      <c r="K38" s="13">
        <f t="shared" si="2"/>
        <v>50.418229726734701</v>
      </c>
      <c r="L38" s="13"/>
      <c r="M38" s="20"/>
    </row>
    <row r="39" spans="1:13">
      <c r="A39" s="14" t="s">
        <v>97</v>
      </c>
      <c r="B39" s="14" t="s">
        <v>98</v>
      </c>
      <c r="C39" s="14" t="s">
        <v>58</v>
      </c>
      <c r="D39" s="13"/>
      <c r="E39" s="13">
        <v>3259</v>
      </c>
      <c r="F39" s="13"/>
      <c r="G39" s="13"/>
      <c r="H39" s="13">
        <v>250</v>
      </c>
      <c r="I39" s="13">
        <v>250</v>
      </c>
      <c r="J39" s="13">
        <f t="shared" si="1"/>
        <v>100</v>
      </c>
      <c r="K39" s="13">
        <f t="shared" si="2"/>
        <v>7.6710647437864381</v>
      </c>
      <c r="L39" s="13"/>
      <c r="M39" s="20"/>
    </row>
    <row r="40" spans="1:13">
      <c r="A40" s="14"/>
      <c r="B40" s="14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20"/>
    </row>
    <row r="41" spans="1:13">
      <c r="A41" s="14"/>
      <c r="B41" s="14" t="s">
        <v>152</v>
      </c>
      <c r="C41" s="14"/>
      <c r="D41" s="13">
        <f>D4+D5+D7+D9+D12+D15+D16+D17+D18+D19+D20+D21+D22+D24+D26+D28+D30+D32+D34+D35+D36+D37+D38+D39+D11</f>
        <v>355586.1</v>
      </c>
      <c r="E41" s="13">
        <f>E4+E5+E7+E9+E12+E15+E16+E17+E18+E19+E20+E21+E22+E24+E26+E28+E30+E32+E34+E35+E36+E37+E38+E39</f>
        <v>396087.8</v>
      </c>
      <c r="F41" s="13">
        <f>F4+F5+F7+F9+F12+F15+F16+F17+F18+F19+F20+F21+F22+F24+F26+F28+F30+F32+F34+F35+F36+F37+F38+F39</f>
        <v>0</v>
      </c>
      <c r="G41" s="13">
        <f t="shared" si="0"/>
        <v>111.39012464210496</v>
      </c>
      <c r="H41" s="13">
        <f>H4+H5+H7+H9+H12+H15+H16+H17+H18+H19+H20+H21+H22+H24+H26+H28+H30+H32+H34+H35+H36+H37+H38+H39</f>
        <v>380016.39999999997</v>
      </c>
      <c r="I41" s="13">
        <f>I4+I5+I7+I9+I12+I15+I16+I17+I18+I19+I20+I21+I22+I24+I26+I28+I30+I32+I34+I35+I36+I37+I38+I39</f>
        <v>372115.89999999997</v>
      </c>
      <c r="J41" s="13"/>
      <c r="K41" s="13"/>
      <c r="L41" s="13"/>
      <c r="M41" s="20"/>
    </row>
    <row r="42" spans="1:13">
      <c r="A42" s="14"/>
      <c r="B42" s="15" t="s">
        <v>79</v>
      </c>
      <c r="C42" s="15"/>
      <c r="D42" s="16">
        <v>355586.1</v>
      </c>
      <c r="E42" s="16">
        <v>396087.8</v>
      </c>
      <c r="F42" s="16"/>
      <c r="G42" s="16">
        <f t="shared" si="0"/>
        <v>111.39012464210496</v>
      </c>
      <c r="H42" s="16">
        <v>380016.4</v>
      </c>
      <c r="I42" s="16">
        <v>372115.9</v>
      </c>
      <c r="J42" s="13">
        <f t="shared" si="1"/>
        <v>97.921010777429601</v>
      </c>
      <c r="K42" s="13">
        <f t="shared" si="2"/>
        <v>93.947831768612929</v>
      </c>
      <c r="L42" s="16"/>
      <c r="M42" s="20"/>
    </row>
    <row r="44" spans="1:13">
      <c r="B44" s="43" t="s">
        <v>100</v>
      </c>
      <c r="C44" s="43"/>
      <c r="D44" s="43"/>
      <c r="E44" s="43"/>
      <c r="F44" s="24"/>
      <c r="G44" s="24"/>
      <c r="H44" s="24"/>
      <c r="I44" s="24"/>
    </row>
    <row r="45" spans="1:13">
      <c r="B45" s="43" t="s">
        <v>101</v>
      </c>
      <c r="C45" s="43"/>
      <c r="D45" s="43"/>
      <c r="E45" s="43"/>
      <c r="F45" s="24"/>
      <c r="G45" s="24"/>
      <c r="H45" s="24"/>
      <c r="I45" s="24" t="s">
        <v>102</v>
      </c>
    </row>
  </sheetData>
  <mergeCells count="3">
    <mergeCell ref="A1:L1"/>
    <mergeCell ref="B44:E44"/>
    <mergeCell ref="B45:E45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H3" sqref="H3"/>
    </sheetView>
  </sheetViews>
  <sheetFormatPr defaultRowHeight="15"/>
  <cols>
    <col min="1" max="1" width="41.7109375" customWidth="1"/>
    <col min="2" max="2" width="0.28515625" hidden="1" customWidth="1"/>
    <col min="3" max="4" width="18" customWidth="1"/>
    <col min="5" max="5" width="17.7109375" customWidth="1"/>
    <col min="6" max="6" width="19.5703125" hidden="1" customWidth="1"/>
  </cols>
  <sheetData>
    <row r="1" spans="1:6" ht="30.75" customHeight="1">
      <c r="A1" s="46" t="s">
        <v>148</v>
      </c>
      <c r="B1" s="46"/>
      <c r="C1" s="46"/>
      <c r="D1" s="46"/>
      <c r="E1" s="35"/>
      <c r="F1" s="35"/>
    </row>
    <row r="2" spans="1:6" ht="15.75">
      <c r="A2" s="35"/>
      <c r="B2" s="34"/>
      <c r="C2" s="34"/>
      <c r="D2" s="41" t="s">
        <v>59</v>
      </c>
      <c r="E2" s="34"/>
      <c r="F2" s="34"/>
    </row>
    <row r="3" spans="1:6" ht="128.25">
      <c r="A3" s="36" t="s">
        <v>0</v>
      </c>
      <c r="B3" s="37" t="s">
        <v>1</v>
      </c>
      <c r="C3" s="36" t="s">
        <v>145</v>
      </c>
      <c r="D3" s="36" t="s">
        <v>146</v>
      </c>
      <c r="E3" s="36" t="s">
        <v>147</v>
      </c>
      <c r="F3" s="36"/>
    </row>
    <row r="4" spans="1:6" ht="30">
      <c r="A4" s="38" t="s">
        <v>125</v>
      </c>
      <c r="B4" s="39">
        <v>500</v>
      </c>
      <c r="C4" s="40">
        <v>4706.8999999999996</v>
      </c>
      <c r="D4" s="40">
        <v>3572.5</v>
      </c>
      <c r="E4" s="40">
        <v>5564.4</v>
      </c>
      <c r="F4" s="40"/>
    </row>
    <row r="5" spans="1:6" ht="45" hidden="1">
      <c r="A5" s="38" t="s">
        <v>126</v>
      </c>
      <c r="B5" s="39">
        <v>520</v>
      </c>
      <c r="C5" s="40"/>
      <c r="D5" s="40">
        <v>3572.5</v>
      </c>
      <c r="E5" s="40">
        <v>5564.4</v>
      </c>
      <c r="F5" s="40"/>
    </row>
    <row r="6" spans="1:6" ht="30" hidden="1">
      <c r="A6" s="38" t="s">
        <v>127</v>
      </c>
      <c r="B6" s="39">
        <v>520</v>
      </c>
      <c r="C6" s="40"/>
      <c r="D6" s="40">
        <v>3572.5</v>
      </c>
      <c r="E6" s="40">
        <v>5564.4</v>
      </c>
      <c r="F6" s="40"/>
    </row>
    <row r="7" spans="1:6" ht="45" hidden="1">
      <c r="A7" s="38" t="s">
        <v>128</v>
      </c>
      <c r="B7" s="39">
        <v>520</v>
      </c>
      <c r="C7" s="40"/>
      <c r="D7" s="40">
        <v>3572.5</v>
      </c>
      <c r="E7" s="40">
        <v>5564.4</v>
      </c>
      <c r="F7" s="40"/>
    </row>
    <row r="8" spans="1:6" ht="45" hidden="1">
      <c r="A8" s="38" t="s">
        <v>129</v>
      </c>
      <c r="B8" s="39">
        <v>520</v>
      </c>
      <c r="C8" s="40"/>
      <c r="D8" s="40">
        <v>3572.5</v>
      </c>
      <c r="E8" s="40">
        <v>5564.4</v>
      </c>
      <c r="F8" s="40"/>
    </row>
    <row r="9" spans="1:6" ht="60" hidden="1">
      <c r="A9" s="38" t="s">
        <v>130</v>
      </c>
      <c r="B9" s="39">
        <v>520</v>
      </c>
      <c r="C9" s="40"/>
      <c r="D9" s="40">
        <v>3572.5</v>
      </c>
      <c r="E9" s="40">
        <v>5564.4</v>
      </c>
      <c r="F9" s="40"/>
    </row>
    <row r="10" spans="1:6" ht="75" hidden="1">
      <c r="A10" s="38" t="s">
        <v>131</v>
      </c>
      <c r="B10" s="39">
        <v>520</v>
      </c>
      <c r="C10" s="40"/>
      <c r="D10" s="40">
        <v>3572.5</v>
      </c>
      <c r="E10" s="40">
        <v>5564.4</v>
      </c>
      <c r="F10" s="40"/>
    </row>
    <row r="11" spans="1:6" ht="45" hidden="1">
      <c r="A11" s="38" t="s">
        <v>132</v>
      </c>
      <c r="B11" s="39">
        <v>520</v>
      </c>
      <c r="C11" s="40"/>
      <c r="D11" s="40">
        <v>3572.5</v>
      </c>
      <c r="E11" s="40">
        <v>5564.4</v>
      </c>
      <c r="F11" s="40"/>
    </row>
    <row r="12" spans="1:6" ht="60" hidden="1">
      <c r="A12" s="38" t="s">
        <v>133</v>
      </c>
      <c r="B12" s="39">
        <v>520</v>
      </c>
      <c r="C12" s="40"/>
      <c r="D12" s="40">
        <v>3572.5</v>
      </c>
      <c r="E12" s="40">
        <v>5564.4</v>
      </c>
      <c r="F12" s="40"/>
    </row>
    <row r="13" spans="1:6" ht="75" hidden="1">
      <c r="A13" s="38" t="s">
        <v>134</v>
      </c>
      <c r="B13" s="39">
        <v>520</v>
      </c>
      <c r="C13" s="40"/>
      <c r="D13" s="40">
        <v>3572.5</v>
      </c>
      <c r="E13" s="40">
        <v>5564.4</v>
      </c>
      <c r="F13" s="40"/>
    </row>
    <row r="14" spans="1:6" ht="13.5" customHeight="1">
      <c r="A14" s="38" t="s">
        <v>135</v>
      </c>
      <c r="B14" s="39">
        <v>700</v>
      </c>
      <c r="C14" s="40">
        <v>4706.8999999999996</v>
      </c>
      <c r="D14" s="40">
        <v>3572.5</v>
      </c>
      <c r="E14" s="40">
        <v>5564.4</v>
      </c>
      <c r="F14" s="40"/>
    </row>
    <row r="15" spans="1:6" ht="30">
      <c r="A15" s="38" t="s">
        <v>136</v>
      </c>
      <c r="B15" s="39">
        <v>700</v>
      </c>
      <c r="C15" s="40">
        <v>4706.91</v>
      </c>
      <c r="D15" s="40">
        <v>3572.5</v>
      </c>
      <c r="E15" s="40">
        <v>5564.4</v>
      </c>
      <c r="F15" s="40"/>
    </row>
    <row r="16" spans="1:6" ht="18" customHeight="1">
      <c r="A16" s="38" t="s">
        <v>137</v>
      </c>
      <c r="B16" s="39">
        <v>710</v>
      </c>
      <c r="C16" s="40">
        <v>-353905.2</v>
      </c>
      <c r="D16" s="40">
        <v>-394450</v>
      </c>
      <c r="E16" s="40">
        <v>-372522.9</v>
      </c>
      <c r="F16" s="40"/>
    </row>
    <row r="17" spans="1:6" ht="30">
      <c r="A17" s="38" t="s">
        <v>138</v>
      </c>
      <c r="B17" s="39">
        <v>710</v>
      </c>
      <c r="C17" s="40">
        <v>-353905.2</v>
      </c>
      <c r="D17" s="40">
        <v>-394450</v>
      </c>
      <c r="E17" s="40">
        <v>-372522.9</v>
      </c>
      <c r="F17" s="40"/>
    </row>
    <row r="18" spans="1:6" ht="30">
      <c r="A18" s="38" t="s">
        <v>139</v>
      </c>
      <c r="B18" s="39">
        <v>710</v>
      </c>
      <c r="C18" s="40">
        <v>-353905.2</v>
      </c>
      <c r="D18" s="40">
        <v>-394450</v>
      </c>
      <c r="E18" s="40">
        <v>-372522.9</v>
      </c>
      <c r="F18" s="40"/>
    </row>
    <row r="19" spans="1:6" ht="35.25" customHeight="1">
      <c r="A19" s="38" t="s">
        <v>140</v>
      </c>
      <c r="B19" s="39">
        <v>710</v>
      </c>
      <c r="C19" s="40">
        <v>-353905.2</v>
      </c>
      <c r="D19" s="40">
        <v>-394450</v>
      </c>
      <c r="E19" s="40">
        <v>-372522.9</v>
      </c>
      <c r="F19" s="40"/>
    </row>
    <row r="20" spans="1:6" ht="20.25" customHeight="1">
      <c r="A20" s="38" t="s">
        <v>141</v>
      </c>
      <c r="B20" s="39">
        <v>720</v>
      </c>
      <c r="C20" s="40">
        <v>358612.1</v>
      </c>
      <c r="D20" s="40">
        <v>398022.5</v>
      </c>
      <c r="E20" s="40">
        <v>378087.3</v>
      </c>
      <c r="F20" s="40"/>
    </row>
    <row r="21" spans="1:6" ht="30">
      <c r="A21" s="38" t="s">
        <v>142</v>
      </c>
      <c r="B21" s="39">
        <v>720</v>
      </c>
      <c r="C21" s="40">
        <v>358612.1</v>
      </c>
      <c r="D21" s="40">
        <v>398022.5</v>
      </c>
      <c r="E21" s="40">
        <v>378087.3</v>
      </c>
      <c r="F21" s="40"/>
    </row>
    <row r="22" spans="1:6" ht="30">
      <c r="A22" s="38" t="s">
        <v>143</v>
      </c>
      <c r="B22" s="39">
        <v>720</v>
      </c>
      <c r="C22" s="40">
        <v>358612.1</v>
      </c>
      <c r="D22" s="40">
        <v>398022.5</v>
      </c>
      <c r="E22" s="40">
        <v>378087.3</v>
      </c>
      <c r="F22" s="40"/>
    </row>
    <row r="23" spans="1:6" ht="33.75" customHeight="1">
      <c r="A23" s="38" t="s">
        <v>144</v>
      </c>
      <c r="B23" s="39">
        <v>720</v>
      </c>
      <c r="C23" s="40">
        <v>358612.1</v>
      </c>
      <c r="D23" s="40">
        <v>398022.5</v>
      </c>
      <c r="E23" s="40">
        <v>378087.3</v>
      </c>
      <c r="F23" s="40"/>
    </row>
    <row r="26" spans="1:6">
      <c r="A26" s="43" t="s">
        <v>100</v>
      </c>
      <c r="B26" s="43"/>
      <c r="C26" s="43"/>
      <c r="D26" s="24"/>
      <c r="E26" s="24"/>
      <c r="F26" s="24"/>
    </row>
    <row r="27" spans="1:6">
      <c r="A27" s="43" t="s">
        <v>101</v>
      </c>
      <c r="B27" s="43"/>
      <c r="C27" s="43"/>
      <c r="D27" s="24"/>
      <c r="E27" s="24" t="s">
        <v>102</v>
      </c>
      <c r="F27" s="24" t="s">
        <v>102</v>
      </c>
    </row>
  </sheetData>
  <mergeCells count="2">
    <mergeCell ref="A26:C26"/>
    <mergeCell ref="A27:C2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>
      <selection activeCell="O9" sqref="O9"/>
    </sheetView>
  </sheetViews>
  <sheetFormatPr defaultRowHeight="15"/>
  <cols>
    <col min="1" max="1" width="50.7109375" customWidth="1"/>
    <col min="2" max="2" width="0.28515625" customWidth="1"/>
    <col min="3" max="3" width="4.140625" customWidth="1"/>
    <col min="4" max="4" width="13.42578125" customWidth="1"/>
    <col min="5" max="5" width="0.140625" hidden="1" customWidth="1"/>
    <col min="6" max="6" width="13.85546875" customWidth="1"/>
    <col min="7" max="7" width="15.42578125" customWidth="1"/>
    <col min="8" max="8" width="12" customWidth="1"/>
    <col min="9" max="9" width="0.42578125" hidden="1" customWidth="1"/>
    <col min="10" max="10" width="12.85546875" customWidth="1"/>
    <col min="11" max="11" width="12.28515625" customWidth="1"/>
    <col min="12" max="13" width="9.140625" hidden="1" customWidth="1"/>
    <col min="14" max="14" width="16" customWidth="1"/>
  </cols>
  <sheetData>
    <row r="1" spans="1:14" ht="21.75" customHeight="1">
      <c r="A1" s="42" t="s">
        <v>205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>
      <c r="J2" t="s">
        <v>59</v>
      </c>
    </row>
    <row r="3" spans="1:14" ht="62.25" customHeight="1">
      <c r="A3" s="47" t="s">
        <v>0</v>
      </c>
      <c r="B3" s="48" t="s">
        <v>1</v>
      </c>
      <c r="C3" s="48" t="s">
        <v>204</v>
      </c>
      <c r="D3" s="60" t="s">
        <v>103</v>
      </c>
      <c r="E3" s="60" t="s">
        <v>153</v>
      </c>
      <c r="F3" s="60" t="s">
        <v>62</v>
      </c>
      <c r="G3" s="63" t="s">
        <v>207</v>
      </c>
      <c r="H3" s="60" t="s">
        <v>202</v>
      </c>
      <c r="I3" s="54" t="s">
        <v>202</v>
      </c>
      <c r="J3" s="54" t="s">
        <v>109</v>
      </c>
      <c r="K3" s="54" t="s">
        <v>203</v>
      </c>
      <c r="L3" s="52" t="s">
        <v>109</v>
      </c>
      <c r="M3" s="61"/>
      <c r="N3" s="63" t="s">
        <v>206</v>
      </c>
    </row>
    <row r="4" spans="1:14" ht="18" customHeight="1">
      <c r="A4" s="65" t="s">
        <v>154</v>
      </c>
      <c r="B4" s="66">
        <v>200</v>
      </c>
      <c r="C4" s="66" t="s">
        <v>155</v>
      </c>
      <c r="D4" s="67">
        <f>E4/1000</f>
        <v>355586.13642</v>
      </c>
      <c r="E4" s="68">
        <v>355586136.42000002</v>
      </c>
      <c r="F4" s="69">
        <v>396087.8</v>
      </c>
      <c r="G4" s="69">
        <f>F4/D4*100</f>
        <v>111.39011323325651</v>
      </c>
      <c r="H4" s="69">
        <v>380016.4</v>
      </c>
      <c r="I4" s="70">
        <v>380016.4</v>
      </c>
      <c r="J4" s="71">
        <f>L4/1000</f>
        <v>372115.87588000001</v>
      </c>
      <c r="K4" s="71">
        <f>J4/H4*100</f>
        <v>97.921004430335117</v>
      </c>
      <c r="L4" s="72">
        <v>372115875.88</v>
      </c>
      <c r="M4" s="73"/>
      <c r="N4" s="74">
        <f>J4/F4*100</f>
        <v>93.947825679053992</v>
      </c>
    </row>
    <row r="5" spans="1:14" ht="18" customHeight="1">
      <c r="A5" s="50" t="s">
        <v>156</v>
      </c>
      <c r="B5" s="49">
        <v>200</v>
      </c>
      <c r="C5" s="49" t="s">
        <v>157</v>
      </c>
      <c r="D5" s="55">
        <f t="shared" ref="D5:D27" si="0">E5/1000</f>
        <v>284654.07047999999</v>
      </c>
      <c r="E5" s="56">
        <v>284654070.48000002</v>
      </c>
      <c r="F5" s="57">
        <f>F6+F10+F17+F19+F21+F24</f>
        <v>296910.39999999997</v>
      </c>
      <c r="G5" s="57">
        <f t="shared" ref="G5:G27" si="1">F5/D5*100</f>
        <v>104.30569269546459</v>
      </c>
      <c r="H5" s="57">
        <f>I5/1000</f>
        <v>310593.90288000001</v>
      </c>
      <c r="I5" s="58">
        <v>310593902.88</v>
      </c>
      <c r="J5" s="59">
        <f t="shared" ref="J5:J27" si="2">L5/1000</f>
        <v>303905.87276</v>
      </c>
      <c r="K5" s="59">
        <f t="shared" ref="K5:K27" si="3">J5/H5*100</f>
        <v>97.846696262230239</v>
      </c>
      <c r="L5" s="51">
        <v>303905872.75999999</v>
      </c>
      <c r="M5" s="62"/>
      <c r="N5" s="64">
        <f t="shared" ref="N5:N27" si="4">J5/F5*100</f>
        <v>102.35608882679759</v>
      </c>
    </row>
    <row r="6" spans="1:14" ht="25.5" customHeight="1">
      <c r="A6" s="50" t="s">
        <v>158</v>
      </c>
      <c r="B6" s="49">
        <v>200</v>
      </c>
      <c r="C6" s="49" t="s">
        <v>159</v>
      </c>
      <c r="D6" s="55">
        <f t="shared" si="0"/>
        <v>195690.32065000001</v>
      </c>
      <c r="E6" s="56">
        <v>195690320.65000001</v>
      </c>
      <c r="F6" s="57">
        <f>F7+F8+F9</f>
        <v>211609</v>
      </c>
      <c r="G6" s="57">
        <f t="shared" si="1"/>
        <v>108.13462786361885</v>
      </c>
      <c r="H6" s="57">
        <f t="shared" ref="H6:H27" si="5">I6/1000</f>
        <v>213050.20386000001</v>
      </c>
      <c r="I6" s="58">
        <v>213050203.86000001</v>
      </c>
      <c r="J6" s="59">
        <f t="shared" si="2"/>
        <v>211525.14611</v>
      </c>
      <c r="K6" s="59">
        <f t="shared" si="3"/>
        <v>99.284179164173835</v>
      </c>
      <c r="L6" s="51">
        <v>211525146.11000001</v>
      </c>
      <c r="M6" s="62"/>
      <c r="N6" s="64">
        <f t="shared" si="4"/>
        <v>99.960373193011648</v>
      </c>
    </row>
    <row r="7" spans="1:14" ht="18" customHeight="1">
      <c r="A7" s="50" t="s">
        <v>160</v>
      </c>
      <c r="B7" s="49">
        <v>200</v>
      </c>
      <c r="C7" s="49" t="s">
        <v>161</v>
      </c>
      <c r="D7" s="55">
        <f t="shared" si="0"/>
        <v>149804.98049000002</v>
      </c>
      <c r="E7" s="56">
        <v>149804980.49000001</v>
      </c>
      <c r="F7" s="57">
        <v>162244.79999999999</v>
      </c>
      <c r="G7" s="57">
        <f t="shared" si="1"/>
        <v>108.30400929882993</v>
      </c>
      <c r="H7" s="57">
        <f t="shared" si="5"/>
        <v>163221.33194999999</v>
      </c>
      <c r="I7" s="58">
        <v>163221331.94999999</v>
      </c>
      <c r="J7" s="59">
        <f t="shared" si="2"/>
        <v>162157.27261000001</v>
      </c>
      <c r="K7" s="59">
        <f t="shared" si="3"/>
        <v>99.348088067112499</v>
      </c>
      <c r="L7" s="51">
        <v>162157272.61000001</v>
      </c>
      <c r="M7" s="62"/>
      <c r="N7" s="64">
        <f t="shared" si="4"/>
        <v>99.946052267930938</v>
      </c>
    </row>
    <row r="8" spans="1:14" ht="18" customHeight="1">
      <c r="A8" s="50" t="s">
        <v>162</v>
      </c>
      <c r="B8" s="49">
        <v>200</v>
      </c>
      <c r="C8" s="49" t="s">
        <v>163</v>
      </c>
      <c r="D8" s="55">
        <f t="shared" si="0"/>
        <v>1170.82456</v>
      </c>
      <c r="E8" s="56">
        <v>1170824.56</v>
      </c>
      <c r="F8" s="57">
        <v>795.6</v>
      </c>
      <c r="G8" s="57">
        <f t="shared" si="1"/>
        <v>67.952110604854411</v>
      </c>
      <c r="H8" s="57">
        <f t="shared" si="5"/>
        <v>774.3</v>
      </c>
      <c r="I8" s="58">
        <v>774300</v>
      </c>
      <c r="J8" s="59">
        <f t="shared" si="2"/>
        <v>643.43876999999998</v>
      </c>
      <c r="K8" s="59">
        <f t="shared" si="3"/>
        <v>83.099414955443635</v>
      </c>
      <c r="L8" s="51">
        <v>643438.77</v>
      </c>
      <c r="M8" s="62"/>
      <c r="N8" s="64">
        <f t="shared" si="4"/>
        <v>80.874656862745098</v>
      </c>
    </row>
    <row r="9" spans="1:14" ht="18" customHeight="1">
      <c r="A9" s="50" t="s">
        <v>164</v>
      </c>
      <c r="B9" s="49">
        <v>200</v>
      </c>
      <c r="C9" s="49" t="s">
        <v>165</v>
      </c>
      <c r="D9" s="55">
        <f t="shared" si="0"/>
        <v>44714.515599999999</v>
      </c>
      <c r="E9" s="56">
        <v>44714515.600000001</v>
      </c>
      <c r="F9" s="57">
        <v>48568.6</v>
      </c>
      <c r="G9" s="57">
        <f t="shared" si="1"/>
        <v>108.61931376932998</v>
      </c>
      <c r="H9" s="57">
        <f t="shared" si="5"/>
        <v>49054.571909999999</v>
      </c>
      <c r="I9" s="58">
        <v>49054571.909999996</v>
      </c>
      <c r="J9" s="59">
        <f t="shared" si="2"/>
        <v>48724.434729999994</v>
      </c>
      <c r="K9" s="59">
        <f t="shared" si="3"/>
        <v>99.327000181337425</v>
      </c>
      <c r="L9" s="51">
        <v>48724434.729999997</v>
      </c>
      <c r="M9" s="62"/>
      <c r="N9" s="64">
        <f t="shared" si="4"/>
        <v>100.32085489390263</v>
      </c>
    </row>
    <row r="10" spans="1:14" ht="15" customHeight="1">
      <c r="A10" s="50" t="s">
        <v>166</v>
      </c>
      <c r="B10" s="49">
        <v>200</v>
      </c>
      <c r="C10" s="49" t="s">
        <v>167</v>
      </c>
      <c r="D10" s="55">
        <f t="shared" si="0"/>
        <v>36855.047350000001</v>
      </c>
      <c r="E10" s="56">
        <v>36855047.350000001</v>
      </c>
      <c r="F10" s="57">
        <v>34564.800000000003</v>
      </c>
      <c r="G10" s="57">
        <f t="shared" si="1"/>
        <v>93.785797293243746</v>
      </c>
      <c r="H10" s="57">
        <f t="shared" si="5"/>
        <v>36283.879890000004</v>
      </c>
      <c r="I10" s="58">
        <v>36283879.890000001</v>
      </c>
      <c r="J10" s="59">
        <f t="shared" si="2"/>
        <v>31541.38219</v>
      </c>
      <c r="K10" s="59">
        <f t="shared" si="3"/>
        <v>86.929463678146902</v>
      </c>
      <c r="L10" s="51">
        <v>31541382.190000001</v>
      </c>
      <c r="M10" s="62"/>
      <c r="N10" s="64">
        <f t="shared" si="4"/>
        <v>91.252899452622316</v>
      </c>
    </row>
    <row r="11" spans="1:14" ht="18" customHeight="1">
      <c r="A11" s="50" t="s">
        <v>168</v>
      </c>
      <c r="B11" s="49">
        <v>200</v>
      </c>
      <c r="C11" s="49" t="s">
        <v>169</v>
      </c>
      <c r="D11" s="55">
        <f t="shared" si="0"/>
        <v>1681.7788400000002</v>
      </c>
      <c r="E11" s="56">
        <v>1681778.84</v>
      </c>
      <c r="F11" s="57">
        <v>1888.4</v>
      </c>
      <c r="G11" s="57">
        <f t="shared" si="1"/>
        <v>112.2858698828676</v>
      </c>
      <c r="H11" s="57">
        <f t="shared" si="5"/>
        <v>1866.03802</v>
      </c>
      <c r="I11" s="58">
        <v>1866038.02</v>
      </c>
      <c r="J11" s="59">
        <f t="shared" si="2"/>
        <v>1767.57015</v>
      </c>
      <c r="K11" s="59">
        <f t="shared" si="3"/>
        <v>94.72315842739367</v>
      </c>
      <c r="L11" s="51">
        <v>1767570.15</v>
      </c>
      <c r="M11" s="62"/>
      <c r="N11" s="64">
        <f t="shared" si="4"/>
        <v>93.601469497987708</v>
      </c>
    </row>
    <row r="12" spans="1:14" ht="18" customHeight="1">
      <c r="A12" s="50" t="s">
        <v>170</v>
      </c>
      <c r="B12" s="49">
        <v>200</v>
      </c>
      <c r="C12" s="49" t="s">
        <v>171</v>
      </c>
      <c r="D12" s="55">
        <f t="shared" si="0"/>
        <v>146.34360000000001</v>
      </c>
      <c r="E12" s="56">
        <v>146343.6</v>
      </c>
      <c r="F12" s="57">
        <v>317.89999999999998</v>
      </c>
      <c r="G12" s="57">
        <f t="shared" si="1"/>
        <v>217.22849513063773</v>
      </c>
      <c r="H12" s="57">
        <f t="shared" si="5"/>
        <v>155.791</v>
      </c>
      <c r="I12" s="58">
        <v>155791</v>
      </c>
      <c r="J12" s="59">
        <f t="shared" si="2"/>
        <v>135.68974</v>
      </c>
      <c r="K12" s="59">
        <f t="shared" si="3"/>
        <v>87.097290600869115</v>
      </c>
      <c r="L12" s="51">
        <v>135689.74</v>
      </c>
      <c r="M12" s="62"/>
      <c r="N12" s="64">
        <f t="shared" si="4"/>
        <v>42.683151934570624</v>
      </c>
    </row>
    <row r="13" spans="1:14" ht="18" customHeight="1">
      <c r="A13" s="50" t="s">
        <v>172</v>
      </c>
      <c r="B13" s="49">
        <v>200</v>
      </c>
      <c r="C13" s="49" t="s">
        <v>173</v>
      </c>
      <c r="D13" s="55">
        <f t="shared" si="0"/>
        <v>9735.3975600000012</v>
      </c>
      <c r="E13" s="56">
        <v>9735397.5600000005</v>
      </c>
      <c r="F13" s="57">
        <v>9028.4</v>
      </c>
      <c r="G13" s="57">
        <f t="shared" si="1"/>
        <v>92.737866577684969</v>
      </c>
      <c r="H13" s="57">
        <f t="shared" si="5"/>
        <v>9801.2109999999993</v>
      </c>
      <c r="I13" s="58">
        <v>9801211</v>
      </c>
      <c r="J13" s="59">
        <f t="shared" si="2"/>
        <v>9203.4605800000008</v>
      </c>
      <c r="K13" s="59">
        <f t="shared" si="3"/>
        <v>93.901259548437437</v>
      </c>
      <c r="L13" s="51">
        <v>9203460.5800000001</v>
      </c>
      <c r="M13" s="62"/>
      <c r="N13" s="64">
        <f t="shared" si="4"/>
        <v>101.93899893668868</v>
      </c>
    </row>
    <row r="14" spans="1:14" ht="16.5" customHeight="1">
      <c r="A14" s="50" t="s">
        <v>174</v>
      </c>
      <c r="B14" s="49">
        <v>200</v>
      </c>
      <c r="C14" s="49" t="s">
        <v>175</v>
      </c>
      <c r="D14" s="55">
        <f t="shared" si="0"/>
        <v>82.961749999999995</v>
      </c>
      <c r="E14" s="56">
        <v>82961.75</v>
      </c>
      <c r="F14" s="57">
        <v>9.6</v>
      </c>
      <c r="G14" s="57">
        <f t="shared" si="1"/>
        <v>11.571597754386811</v>
      </c>
      <c r="H14" s="57">
        <f t="shared" si="5"/>
        <v>28</v>
      </c>
      <c r="I14" s="58">
        <v>28000</v>
      </c>
      <c r="J14" s="59">
        <f t="shared" si="2"/>
        <v>28</v>
      </c>
      <c r="K14" s="59">
        <f t="shared" si="3"/>
        <v>100</v>
      </c>
      <c r="L14" s="51">
        <v>28000</v>
      </c>
      <c r="M14" s="62"/>
      <c r="N14" s="64" t="s">
        <v>209</v>
      </c>
    </row>
    <row r="15" spans="1:14" ht="18" customHeight="1">
      <c r="A15" s="50" t="s">
        <v>176</v>
      </c>
      <c r="B15" s="49">
        <v>200</v>
      </c>
      <c r="C15" s="49" t="s">
        <v>177</v>
      </c>
      <c r="D15" s="55">
        <f t="shared" si="0"/>
        <v>17783.485000000001</v>
      </c>
      <c r="E15" s="56">
        <v>17783485</v>
      </c>
      <c r="F15" s="57">
        <v>15697.7</v>
      </c>
      <c r="G15" s="57">
        <f t="shared" si="1"/>
        <v>88.271224678402461</v>
      </c>
      <c r="H15" s="57">
        <f t="shared" si="5"/>
        <v>14986.035599999999</v>
      </c>
      <c r="I15" s="58">
        <v>14986035.6</v>
      </c>
      <c r="J15" s="59">
        <f t="shared" si="2"/>
        <v>13899.74483</v>
      </c>
      <c r="K15" s="59">
        <f t="shared" si="3"/>
        <v>92.751313295959335</v>
      </c>
      <c r="L15" s="51">
        <v>13899744.83</v>
      </c>
      <c r="M15" s="62"/>
      <c r="N15" s="64">
        <f t="shared" si="4"/>
        <v>88.54637832293902</v>
      </c>
    </row>
    <row r="16" spans="1:14" ht="18" customHeight="1">
      <c r="A16" s="50" t="s">
        <v>178</v>
      </c>
      <c r="B16" s="49">
        <v>200</v>
      </c>
      <c r="C16" s="49" t="s">
        <v>179</v>
      </c>
      <c r="D16" s="55">
        <f t="shared" si="0"/>
        <v>7425.0805999999993</v>
      </c>
      <c r="E16" s="56">
        <v>7425080.5999999996</v>
      </c>
      <c r="F16" s="57">
        <v>7622.8</v>
      </c>
      <c r="G16" s="57">
        <f t="shared" si="1"/>
        <v>102.66285863617428</v>
      </c>
      <c r="H16" s="57">
        <f t="shared" si="5"/>
        <v>9446.8042699999987</v>
      </c>
      <c r="I16" s="58">
        <v>9446804.2699999996</v>
      </c>
      <c r="J16" s="59">
        <f t="shared" si="2"/>
        <v>6506.9168899999995</v>
      </c>
      <c r="K16" s="59">
        <f t="shared" si="3"/>
        <v>68.879556557172123</v>
      </c>
      <c r="L16" s="51">
        <v>6506916.8899999997</v>
      </c>
      <c r="M16" s="62"/>
      <c r="N16" s="64">
        <f t="shared" si="4"/>
        <v>85.36124376869391</v>
      </c>
    </row>
    <row r="17" spans="1:14" ht="18" customHeight="1">
      <c r="A17" s="50" t="s">
        <v>180</v>
      </c>
      <c r="B17" s="49">
        <v>200</v>
      </c>
      <c r="C17" s="49" t="s">
        <v>181</v>
      </c>
      <c r="D17" s="55">
        <f t="shared" si="0"/>
        <v>362.4</v>
      </c>
      <c r="E17" s="56">
        <v>362400</v>
      </c>
      <c r="F17" s="57">
        <v>370.2</v>
      </c>
      <c r="G17" s="57">
        <f t="shared" si="1"/>
        <v>102.15231788079471</v>
      </c>
      <c r="H17" s="57">
        <f t="shared" si="5"/>
        <v>0</v>
      </c>
      <c r="I17" s="53"/>
      <c r="J17" s="59">
        <f t="shared" si="2"/>
        <v>0</v>
      </c>
      <c r="K17" s="59"/>
      <c r="N17" s="64">
        <f t="shared" si="4"/>
        <v>0</v>
      </c>
    </row>
    <row r="18" spans="1:14" ht="42" customHeight="1">
      <c r="A18" s="50" t="s">
        <v>182</v>
      </c>
      <c r="B18" s="49">
        <v>200</v>
      </c>
      <c r="C18" s="49" t="s">
        <v>183</v>
      </c>
      <c r="D18" s="55">
        <f t="shared" si="0"/>
        <v>362.4</v>
      </c>
      <c r="E18" s="56">
        <v>362400</v>
      </c>
      <c r="F18" s="57">
        <v>370.2</v>
      </c>
      <c r="G18" s="57">
        <f t="shared" si="1"/>
        <v>102.15231788079471</v>
      </c>
      <c r="H18" s="57">
        <f t="shared" si="5"/>
        <v>0</v>
      </c>
      <c r="I18" s="53"/>
      <c r="J18" s="59">
        <f t="shared" si="2"/>
        <v>0</v>
      </c>
      <c r="K18" s="59"/>
      <c r="N18" s="64">
        <f t="shared" si="4"/>
        <v>0</v>
      </c>
    </row>
    <row r="19" spans="1:14" ht="15" customHeight="1">
      <c r="A19" s="50" t="s">
        <v>184</v>
      </c>
      <c r="B19" s="49">
        <v>200</v>
      </c>
      <c r="C19" s="49" t="s">
        <v>185</v>
      </c>
      <c r="D19" s="55">
        <f t="shared" si="0"/>
        <v>15400</v>
      </c>
      <c r="E19" s="56">
        <v>15400000</v>
      </c>
      <c r="F19" s="57">
        <v>15441.2</v>
      </c>
      <c r="G19" s="57">
        <f t="shared" si="1"/>
        <v>100.26753246753248</v>
      </c>
      <c r="H19" s="57">
        <f t="shared" si="5"/>
        <v>21902.464909999999</v>
      </c>
      <c r="I19" s="58">
        <v>21902464.91</v>
      </c>
      <c r="J19" s="59">
        <f t="shared" si="2"/>
        <v>21886.746660000001</v>
      </c>
      <c r="K19" s="59">
        <f t="shared" si="3"/>
        <v>99.928235246285809</v>
      </c>
      <c r="L19" s="51">
        <v>21886746.66</v>
      </c>
      <c r="M19" s="62"/>
      <c r="N19" s="64">
        <f t="shared" si="4"/>
        <v>141.74252428567729</v>
      </c>
    </row>
    <row r="20" spans="1:14" ht="30.75" customHeight="1">
      <c r="A20" s="50" t="s">
        <v>186</v>
      </c>
      <c r="B20" s="49">
        <v>200</v>
      </c>
      <c r="C20" s="49" t="s">
        <v>187</v>
      </c>
      <c r="D20" s="55">
        <f t="shared" si="0"/>
        <v>15400</v>
      </c>
      <c r="E20" s="56">
        <v>15400000</v>
      </c>
      <c r="F20" s="57">
        <v>15441.2</v>
      </c>
      <c r="G20" s="57">
        <f t="shared" si="1"/>
        <v>100.26753246753248</v>
      </c>
      <c r="H20" s="57">
        <f t="shared" si="5"/>
        <v>21902.464909999999</v>
      </c>
      <c r="I20" s="58">
        <v>21902464.91</v>
      </c>
      <c r="J20" s="59">
        <f t="shared" si="2"/>
        <v>21886.746660000001</v>
      </c>
      <c r="K20" s="59">
        <f t="shared" si="3"/>
        <v>99.928235246285809</v>
      </c>
      <c r="L20" s="51">
        <v>21886746.66</v>
      </c>
      <c r="M20" s="62"/>
      <c r="N20" s="64">
        <f t="shared" si="4"/>
        <v>141.74252428567729</v>
      </c>
    </row>
    <row r="21" spans="1:14" ht="17.25" customHeight="1">
      <c r="A21" s="50" t="s">
        <v>188</v>
      </c>
      <c r="B21" s="49">
        <v>200</v>
      </c>
      <c r="C21" s="49" t="s">
        <v>189</v>
      </c>
      <c r="D21" s="55">
        <f t="shared" si="0"/>
        <v>29769.036760000003</v>
      </c>
      <c r="E21" s="56">
        <v>29769036.760000002</v>
      </c>
      <c r="F21" s="57">
        <v>30683.599999999999</v>
      </c>
      <c r="G21" s="57">
        <f t="shared" si="1"/>
        <v>103.07219628022655</v>
      </c>
      <c r="H21" s="57">
        <f t="shared" si="5"/>
        <v>33758.549220000001</v>
      </c>
      <c r="I21" s="58">
        <v>33758549.219999999</v>
      </c>
      <c r="J21" s="59">
        <f t="shared" si="2"/>
        <v>33526.443659999997</v>
      </c>
      <c r="K21" s="59">
        <f t="shared" si="3"/>
        <v>99.312453984656145</v>
      </c>
      <c r="L21" s="51">
        <v>33526443.66</v>
      </c>
      <c r="M21" s="62"/>
      <c r="N21" s="64">
        <f t="shared" si="4"/>
        <v>109.26502646364833</v>
      </c>
    </row>
    <row r="22" spans="1:14" ht="18.75" customHeight="1">
      <c r="A22" s="50" t="s">
        <v>190</v>
      </c>
      <c r="B22" s="49">
        <v>200</v>
      </c>
      <c r="C22" s="49" t="s">
        <v>191</v>
      </c>
      <c r="D22" s="55">
        <f t="shared" si="0"/>
        <v>29411.255100000002</v>
      </c>
      <c r="E22" s="56">
        <v>29411255.100000001</v>
      </c>
      <c r="F22" s="57">
        <v>30150.6</v>
      </c>
      <c r="G22" s="57">
        <f t="shared" si="1"/>
        <v>102.51381621588804</v>
      </c>
      <c r="H22" s="57">
        <f t="shared" si="5"/>
        <v>33065.549220000001</v>
      </c>
      <c r="I22" s="58">
        <v>33065549.219999999</v>
      </c>
      <c r="J22" s="59">
        <f t="shared" si="2"/>
        <v>32833.613019999997</v>
      </c>
      <c r="K22" s="59">
        <f t="shared" si="3"/>
        <v>99.298556335910746</v>
      </c>
      <c r="L22" s="51">
        <v>32833613.02</v>
      </c>
      <c r="M22" s="62"/>
      <c r="N22" s="64">
        <f t="shared" si="4"/>
        <v>108.89870523306335</v>
      </c>
    </row>
    <row r="23" spans="1:14" ht="30" customHeight="1">
      <c r="A23" s="50" t="s">
        <v>192</v>
      </c>
      <c r="B23" s="49">
        <v>200</v>
      </c>
      <c r="C23" s="49" t="s">
        <v>193</v>
      </c>
      <c r="D23" s="55">
        <f t="shared" si="0"/>
        <v>357.78165999999999</v>
      </c>
      <c r="E23" s="56">
        <v>357781.66</v>
      </c>
      <c r="F23" s="57">
        <v>533</v>
      </c>
      <c r="G23" s="57">
        <f t="shared" si="1"/>
        <v>148.97353877781214</v>
      </c>
      <c r="H23" s="57">
        <f t="shared" si="5"/>
        <v>693</v>
      </c>
      <c r="I23" s="58">
        <v>693000</v>
      </c>
      <c r="J23" s="59">
        <f t="shared" si="2"/>
        <v>692.83064000000002</v>
      </c>
      <c r="K23" s="59">
        <f t="shared" si="3"/>
        <v>99.975561327561337</v>
      </c>
      <c r="L23" s="51">
        <v>692830.64</v>
      </c>
      <c r="M23" s="62"/>
      <c r="N23" s="64">
        <f t="shared" si="4"/>
        <v>129.98698686679177</v>
      </c>
    </row>
    <row r="24" spans="1:14" ht="18" customHeight="1">
      <c r="A24" s="50" t="s">
        <v>194</v>
      </c>
      <c r="B24" s="49">
        <v>200</v>
      </c>
      <c r="C24" s="49" t="s">
        <v>195</v>
      </c>
      <c r="D24" s="55">
        <f t="shared" si="0"/>
        <v>6577.2657199999994</v>
      </c>
      <c r="E24" s="56">
        <v>6577265.7199999997</v>
      </c>
      <c r="F24" s="57">
        <v>4241.6000000000004</v>
      </c>
      <c r="G24" s="57">
        <f t="shared" si="1"/>
        <v>64.488804019309114</v>
      </c>
      <c r="H24" s="57">
        <f t="shared" si="5"/>
        <v>5598.8050000000003</v>
      </c>
      <c r="I24" s="58">
        <v>5598805</v>
      </c>
      <c r="J24" s="59">
        <f t="shared" si="2"/>
        <v>5426.1541399999996</v>
      </c>
      <c r="K24" s="59">
        <f t="shared" si="3"/>
        <v>96.916290887073202</v>
      </c>
      <c r="L24" s="51">
        <v>5426154.1399999997</v>
      </c>
      <c r="M24" s="62"/>
      <c r="N24" s="64">
        <f t="shared" si="4"/>
        <v>127.92705912863069</v>
      </c>
    </row>
    <row r="25" spans="1:14" ht="12.75" customHeight="1">
      <c r="A25" s="50" t="s">
        <v>196</v>
      </c>
      <c r="B25" s="49">
        <v>200</v>
      </c>
      <c r="C25" s="49" t="s">
        <v>197</v>
      </c>
      <c r="D25" s="55">
        <f t="shared" si="0"/>
        <v>70932.06594</v>
      </c>
      <c r="E25" s="56">
        <v>70932065.939999998</v>
      </c>
      <c r="F25" s="57">
        <v>99177.4</v>
      </c>
      <c r="G25" s="57">
        <f t="shared" si="1"/>
        <v>139.82026138064575</v>
      </c>
      <c r="H25" s="57">
        <f t="shared" si="5"/>
        <v>69422.521569999997</v>
      </c>
      <c r="I25" s="58">
        <v>69422521.569999993</v>
      </c>
      <c r="J25" s="59">
        <f t="shared" si="2"/>
        <v>68210.003120000008</v>
      </c>
      <c r="K25" s="59">
        <f t="shared" si="3"/>
        <v>98.253422055870757</v>
      </c>
      <c r="L25" s="51">
        <v>68210003.120000005</v>
      </c>
      <c r="M25" s="62"/>
      <c r="N25" s="64">
        <f t="shared" si="4"/>
        <v>68.775752459733781</v>
      </c>
    </row>
    <row r="26" spans="1:14" ht="12.75" customHeight="1">
      <c r="A26" s="50" t="s">
        <v>198</v>
      </c>
      <c r="B26" s="49">
        <v>200</v>
      </c>
      <c r="C26" s="49" t="s">
        <v>199</v>
      </c>
      <c r="D26" s="55">
        <f t="shared" si="0"/>
        <v>50497.599929999997</v>
      </c>
      <c r="E26" s="56">
        <v>50497599.93</v>
      </c>
      <c r="F26" s="57">
        <v>81375.8</v>
      </c>
      <c r="G26" s="57">
        <f t="shared" si="1"/>
        <v>161.14785675517948</v>
      </c>
      <c r="H26" s="57">
        <f t="shared" si="5"/>
        <v>51556.750209999998</v>
      </c>
      <c r="I26" s="58">
        <v>51556750.210000001</v>
      </c>
      <c r="J26" s="59">
        <f t="shared" si="2"/>
        <v>51119.392850000004</v>
      </c>
      <c r="K26" s="59">
        <f t="shared" si="3"/>
        <v>99.151697191505363</v>
      </c>
      <c r="L26" s="51">
        <v>51119392.850000001</v>
      </c>
      <c r="M26" s="62"/>
      <c r="N26" s="64">
        <f t="shared" si="4"/>
        <v>62.818912809459327</v>
      </c>
    </row>
    <row r="27" spans="1:14" ht="14.25" customHeight="1">
      <c r="A27" s="50" t="s">
        <v>200</v>
      </c>
      <c r="B27" s="49">
        <v>200</v>
      </c>
      <c r="C27" s="49" t="s">
        <v>201</v>
      </c>
      <c r="D27" s="55">
        <f t="shared" si="0"/>
        <v>20434.46601</v>
      </c>
      <c r="E27" s="56">
        <v>20434466.010000002</v>
      </c>
      <c r="F27" s="57">
        <v>17801.599999999999</v>
      </c>
      <c r="G27" s="57">
        <f t="shared" si="1"/>
        <v>87.115562458487744</v>
      </c>
      <c r="H27" s="57">
        <f t="shared" si="5"/>
        <v>17865.771359999999</v>
      </c>
      <c r="I27" s="58">
        <v>17865771.359999999</v>
      </c>
      <c r="J27" s="59">
        <f t="shared" si="2"/>
        <v>17090.610270000001</v>
      </c>
      <c r="K27" s="59">
        <f t="shared" si="3"/>
        <v>95.661194390209644</v>
      </c>
      <c r="L27" s="51">
        <v>17090610.27</v>
      </c>
      <c r="M27" s="62"/>
      <c r="N27" s="64">
        <f t="shared" si="4"/>
        <v>96.006034682275768</v>
      </c>
    </row>
  </sheetData>
  <mergeCells count="24">
    <mergeCell ref="L3:M3"/>
    <mergeCell ref="A1:N1"/>
    <mergeCell ref="L26:M26"/>
    <mergeCell ref="L27:M27"/>
    <mergeCell ref="L19:M19"/>
    <mergeCell ref="L20:M20"/>
    <mergeCell ref="L21:M21"/>
    <mergeCell ref="L22:M22"/>
    <mergeCell ref="L4:M4"/>
    <mergeCell ref="L5:M5"/>
    <mergeCell ref="L23:M23"/>
    <mergeCell ref="L24:M24"/>
    <mergeCell ref="L25:M25"/>
    <mergeCell ref="L6:M6"/>
    <mergeCell ref="L7:M7"/>
    <mergeCell ref="L8:M8"/>
    <mergeCell ref="L9:M9"/>
    <mergeCell ref="L10:M10"/>
    <mergeCell ref="L16:M16"/>
    <mergeCell ref="L11:M11"/>
    <mergeCell ref="L12:M12"/>
    <mergeCell ref="L13:M13"/>
    <mergeCell ref="L14:M14"/>
    <mergeCell ref="L15:M15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источники</vt:lpstr>
      <vt:lpstr>КОСГУ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Балык Л.И.</cp:lastModifiedBy>
  <cp:lastPrinted>2016-04-12T06:48:13Z</cp:lastPrinted>
  <dcterms:created xsi:type="dcterms:W3CDTF">2009-02-11T10:05:52Z</dcterms:created>
  <dcterms:modified xsi:type="dcterms:W3CDTF">2016-04-12T07:54:03Z</dcterms:modified>
</cp:coreProperties>
</file>